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D0D74D0B-C722-43F6-BDDD-7EDEB5D2DF5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lculos" sheetId="5" r:id="rId1"/>
    <sheet name="avance esperado" sheetId="1" r:id="rId2"/>
    <sheet name="avance realizado" sheetId="2" r:id="rId3"/>
    <sheet name="gráficos" sheetId="4" r:id="rId4"/>
  </sheets>
  <definedNames>
    <definedName name="X">'avance esperado'!#REF!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6" i="2" l="1"/>
  <c r="D258" i="2"/>
  <c r="D237" i="2"/>
  <c r="D180" i="2"/>
  <c r="D80" i="2"/>
  <c r="D9" i="2"/>
  <c r="B15" i="2" l="1"/>
  <c r="B11" i="2"/>
  <c r="B20" i="2"/>
  <c r="B25" i="2"/>
  <c r="B30" i="2"/>
  <c r="B35" i="2"/>
  <c r="B40" i="2"/>
  <c r="B45" i="2"/>
  <c r="B50" i="2"/>
  <c r="B55" i="2"/>
  <c r="B60" i="2"/>
  <c r="B65" i="2"/>
  <c r="B70" i="2"/>
  <c r="B75" i="2"/>
  <c r="B82" i="2"/>
  <c r="B89" i="2"/>
  <c r="B96" i="2"/>
  <c r="B103" i="2"/>
  <c r="B110" i="2"/>
  <c r="B117" i="2"/>
  <c r="B124" i="2"/>
  <c r="B131" i="2"/>
  <c r="B138" i="2"/>
  <c r="B145" i="2"/>
  <c r="B152" i="2"/>
  <c r="B159" i="2"/>
  <c r="B166" i="2"/>
  <c r="B173" i="2"/>
  <c r="B182" i="2"/>
  <c r="B187" i="2"/>
  <c r="B192" i="2"/>
  <c r="B197" i="2"/>
  <c r="B202" i="2"/>
  <c r="B207" i="2"/>
  <c r="B212" i="2"/>
  <c r="B217" i="2"/>
  <c r="B222" i="2"/>
  <c r="B227" i="2"/>
  <c r="B232" i="2"/>
  <c r="B239" i="2"/>
  <c r="B244" i="2"/>
  <c r="B247" i="2"/>
  <c r="B251" i="2"/>
  <c r="B254" i="2"/>
  <c r="B260" i="2"/>
  <c r="B268" i="2"/>
  <c r="B274" i="2"/>
  <c r="B280" i="2"/>
  <c r="B286" i="2"/>
  <c r="B292" i="2"/>
  <c r="B298" i="2"/>
  <c r="B304" i="2"/>
  <c r="B310" i="2"/>
  <c r="B316" i="2"/>
  <c r="B322" i="2"/>
  <c r="B328" i="2"/>
  <c r="B334" i="2"/>
  <c r="B340" i="2"/>
  <c r="B346" i="2"/>
  <c r="B346" i="1"/>
  <c r="B340" i="1"/>
  <c r="B334" i="1"/>
  <c r="B328" i="1"/>
  <c r="B322" i="1"/>
  <c r="B316" i="1"/>
  <c r="B310" i="1"/>
  <c r="B304" i="1"/>
  <c r="B298" i="1"/>
  <c r="B292" i="1"/>
  <c r="B286" i="1"/>
  <c r="B280" i="1"/>
  <c r="B274" i="1"/>
  <c r="B268" i="1"/>
  <c r="B260" i="1"/>
  <c r="B254" i="1"/>
  <c r="B247" i="1"/>
  <c r="B251" i="1"/>
  <c r="B244" i="1"/>
  <c r="B239" i="1"/>
  <c r="B232" i="1"/>
  <c r="B227" i="1"/>
  <c r="B222" i="1"/>
  <c r="B217" i="1"/>
  <c r="B212" i="1"/>
  <c r="C212" i="1"/>
  <c r="B207" i="1"/>
  <c r="B202" i="1"/>
  <c r="B197" i="1"/>
  <c r="B192" i="1"/>
  <c r="B187" i="1"/>
  <c r="B182" i="1"/>
  <c r="B173" i="1"/>
  <c r="B166" i="1"/>
  <c r="B159" i="1"/>
  <c r="C159" i="1"/>
  <c r="B152" i="1"/>
  <c r="B145" i="1"/>
  <c r="B138" i="1"/>
  <c r="B131" i="1"/>
  <c r="B124" i="1"/>
  <c r="B117" i="1"/>
  <c r="B110" i="1"/>
  <c r="B103" i="1"/>
  <c r="B96" i="1"/>
  <c r="B89" i="1"/>
  <c r="B82" i="1"/>
  <c r="B75" i="1"/>
  <c r="B70" i="1"/>
  <c r="B65" i="1"/>
  <c r="B60" i="1"/>
  <c r="B55" i="1"/>
  <c r="B50" i="1"/>
  <c r="B45" i="1"/>
  <c r="B40" i="1"/>
  <c r="B35" i="1"/>
  <c r="B30" i="1"/>
  <c r="B25" i="1"/>
  <c r="B20" i="1"/>
  <c r="B15" i="1"/>
  <c r="B11" i="1"/>
  <c r="B237" i="2" l="1"/>
  <c r="I7" i="5" s="1"/>
  <c r="B245" i="2"/>
  <c r="C244" i="2"/>
  <c r="C239" i="2"/>
  <c r="B266" i="2"/>
  <c r="I9" i="5" s="1"/>
  <c r="B258" i="2"/>
  <c r="I8" i="5" s="1"/>
  <c r="C260" i="2"/>
  <c r="C258" i="2" s="1"/>
  <c r="B180" i="2"/>
  <c r="I6" i="5" s="1"/>
  <c r="B80" i="2"/>
  <c r="I5" i="5" s="1"/>
  <c r="B9" i="2"/>
  <c r="I4" i="5" s="1"/>
  <c r="C266" i="1"/>
  <c r="C258" i="1"/>
  <c r="B258" i="1"/>
  <c r="G8" i="5" s="1"/>
  <c r="C260" i="1"/>
  <c r="C11" i="1"/>
  <c r="B237" i="1"/>
  <c r="G7" i="5" s="1"/>
  <c r="B242" i="2"/>
  <c r="I10" i="5" l="1"/>
  <c r="J7" i="5" s="1"/>
  <c r="C251" i="1"/>
  <c r="C254" i="1"/>
  <c r="C239" i="1"/>
  <c r="J9" i="5" l="1"/>
  <c r="J8" i="5"/>
  <c r="J6" i="5"/>
  <c r="J5" i="5"/>
  <c r="J4" i="5"/>
  <c r="B242" i="1"/>
  <c r="B245" i="1"/>
  <c r="C244" i="1"/>
  <c r="B13" i="1" l="1"/>
  <c r="B91" i="1"/>
  <c r="B9" i="1"/>
  <c r="B180" i="1"/>
  <c r="G6" i="5" s="1"/>
  <c r="B266" i="1"/>
  <c r="G9" i="5" s="1"/>
  <c r="H55" i="4"/>
  <c r="B350" i="2"/>
  <c r="B349" i="2"/>
  <c r="B348" i="2"/>
  <c r="B347" i="2"/>
  <c r="C346" i="2"/>
  <c r="J67" i="4" s="1"/>
  <c r="B344" i="2"/>
  <c r="B343" i="2"/>
  <c r="B342" i="2"/>
  <c r="B341" i="2"/>
  <c r="C340" i="2"/>
  <c r="J66" i="4" s="1"/>
  <c r="B338" i="2"/>
  <c r="B337" i="2"/>
  <c r="B336" i="2"/>
  <c r="B335" i="2"/>
  <c r="C334" i="2"/>
  <c r="J63" i="4" s="1"/>
  <c r="B332" i="2"/>
  <c r="B331" i="2"/>
  <c r="B330" i="2"/>
  <c r="B329" i="2"/>
  <c r="C328" i="2"/>
  <c r="J64" i="4" s="1"/>
  <c r="B326" i="2"/>
  <c r="B325" i="2"/>
  <c r="B324" i="2"/>
  <c r="B323" i="2"/>
  <c r="C322" i="2"/>
  <c r="J65" i="4" s="1"/>
  <c r="B320" i="2"/>
  <c r="B319" i="2"/>
  <c r="B318" i="2"/>
  <c r="B317" i="2"/>
  <c r="C316" i="2"/>
  <c r="J62" i="4" s="1"/>
  <c r="B314" i="2"/>
  <c r="B313" i="2"/>
  <c r="B312" i="2"/>
  <c r="B311" i="2"/>
  <c r="C310" i="2"/>
  <c r="J61" i="4" s="1"/>
  <c r="B308" i="2"/>
  <c r="B307" i="2"/>
  <c r="B306" i="2"/>
  <c r="B305" i="2"/>
  <c r="C304" i="2"/>
  <c r="J60" i="4" s="1"/>
  <c r="B302" i="2"/>
  <c r="B301" i="2"/>
  <c r="B300" i="2"/>
  <c r="B299" i="2"/>
  <c r="C298" i="2"/>
  <c r="J59" i="4" s="1"/>
  <c r="B296" i="2"/>
  <c r="B295" i="2"/>
  <c r="B294" i="2"/>
  <c r="B293" i="2"/>
  <c r="C292" i="2"/>
  <c r="J58" i="4" s="1"/>
  <c r="B290" i="2"/>
  <c r="B289" i="2"/>
  <c r="B288" i="2"/>
  <c r="B287" i="2"/>
  <c r="C286" i="2"/>
  <c r="J57" i="4" s="1"/>
  <c r="B284" i="2"/>
  <c r="B283" i="2"/>
  <c r="B282" i="2"/>
  <c r="B281" i="2"/>
  <c r="C280" i="2"/>
  <c r="J56" i="4" s="1"/>
  <c r="B278" i="2"/>
  <c r="B277" i="2"/>
  <c r="B276" i="2"/>
  <c r="B275" i="2"/>
  <c r="C274" i="2"/>
  <c r="J55" i="4" s="1"/>
  <c r="B272" i="2"/>
  <c r="B271" i="2"/>
  <c r="B270" i="2"/>
  <c r="B269" i="2"/>
  <c r="C268" i="2"/>
  <c r="B264" i="2"/>
  <c r="B263" i="2"/>
  <c r="B262" i="2"/>
  <c r="B261" i="2"/>
  <c r="B36" i="4"/>
  <c r="B256" i="2"/>
  <c r="B255" i="2"/>
  <c r="C254" i="2"/>
  <c r="G67" i="4" s="1"/>
  <c r="B252" i="2"/>
  <c r="C251" i="2"/>
  <c r="G54" i="4" s="1"/>
  <c r="B249" i="2"/>
  <c r="B248" i="2"/>
  <c r="C247" i="2"/>
  <c r="G65" i="4" s="1"/>
  <c r="B241" i="2"/>
  <c r="B240" i="2"/>
  <c r="B235" i="2"/>
  <c r="B234" i="2"/>
  <c r="B233" i="2"/>
  <c r="C232" i="2"/>
  <c r="F61" i="4" s="1"/>
  <c r="B230" i="2"/>
  <c r="B229" i="2"/>
  <c r="B228" i="2"/>
  <c r="C227" i="2"/>
  <c r="F68" i="4" s="1"/>
  <c r="B225" i="2"/>
  <c r="B224" i="2"/>
  <c r="B223" i="2"/>
  <c r="C222" i="2"/>
  <c r="F67" i="4" s="1"/>
  <c r="B220" i="2"/>
  <c r="B219" i="2"/>
  <c r="B218" i="2"/>
  <c r="C217" i="2"/>
  <c r="F66" i="4" s="1"/>
  <c r="B215" i="2"/>
  <c r="B214" i="2"/>
  <c r="B213" i="2"/>
  <c r="C212" i="2"/>
  <c r="F64" i="4" s="1"/>
  <c r="B210" i="2"/>
  <c r="B209" i="2"/>
  <c r="B208" i="2"/>
  <c r="C207" i="2"/>
  <c r="F65" i="4" s="1"/>
  <c r="B205" i="2"/>
  <c r="B204" i="2"/>
  <c r="B203" i="2"/>
  <c r="C202" i="2"/>
  <c r="F63" i="4" s="1"/>
  <c r="B200" i="2"/>
  <c r="B199" i="2"/>
  <c r="B198" i="2"/>
  <c r="C197" i="2"/>
  <c r="F58" i="4" s="1"/>
  <c r="B195" i="2"/>
  <c r="B194" i="2"/>
  <c r="B193" i="2"/>
  <c r="C192" i="2"/>
  <c r="F57" i="4" s="1"/>
  <c r="B190" i="2"/>
  <c r="B189" i="2"/>
  <c r="B188" i="2"/>
  <c r="C187" i="2"/>
  <c r="F55" i="4" s="1"/>
  <c r="B185" i="2"/>
  <c r="B184" i="2"/>
  <c r="B183" i="2"/>
  <c r="C182" i="2"/>
  <c r="B178" i="2"/>
  <c r="B177" i="2"/>
  <c r="B176" i="2"/>
  <c r="B175" i="2"/>
  <c r="B174" i="2"/>
  <c r="C173" i="2"/>
  <c r="E67" i="4" s="1"/>
  <c r="B171" i="2"/>
  <c r="B170" i="2"/>
  <c r="B169" i="2"/>
  <c r="B168" i="2"/>
  <c r="B167" i="2"/>
  <c r="C166" i="2"/>
  <c r="E66" i="4" s="1"/>
  <c r="B164" i="2"/>
  <c r="B163" i="2"/>
  <c r="B162" i="2"/>
  <c r="B161" i="2"/>
  <c r="B160" i="2"/>
  <c r="C159" i="2"/>
  <c r="E63" i="4" s="1"/>
  <c r="B157" i="2"/>
  <c r="B156" i="2"/>
  <c r="B155" i="2"/>
  <c r="B154" i="2"/>
  <c r="B153" i="2"/>
  <c r="C152" i="2"/>
  <c r="E64" i="4" s="1"/>
  <c r="B150" i="2"/>
  <c r="B149" i="2"/>
  <c r="B148" i="2"/>
  <c r="B147" i="2"/>
  <c r="B146" i="2"/>
  <c r="C145" i="2"/>
  <c r="E65" i="4" s="1"/>
  <c r="B143" i="2"/>
  <c r="B142" i="2"/>
  <c r="B141" i="2"/>
  <c r="B140" i="2"/>
  <c r="B139" i="2"/>
  <c r="C138" i="2"/>
  <c r="E62" i="4" s="1"/>
  <c r="B136" i="2"/>
  <c r="B135" i="2"/>
  <c r="B134" i="2"/>
  <c r="B133" i="2"/>
  <c r="B132" i="2"/>
  <c r="C131" i="2"/>
  <c r="E61" i="4" s="1"/>
  <c r="B129" i="2"/>
  <c r="B128" i="2"/>
  <c r="B127" i="2"/>
  <c r="B126" i="2"/>
  <c r="B125" i="2"/>
  <c r="C124" i="2"/>
  <c r="E60" i="4" s="1"/>
  <c r="B122" i="2"/>
  <c r="B121" i="2"/>
  <c r="B120" i="2"/>
  <c r="B119" i="2"/>
  <c r="B118" i="2"/>
  <c r="C117" i="2"/>
  <c r="E59" i="4" s="1"/>
  <c r="B115" i="2"/>
  <c r="B114" i="2"/>
  <c r="B113" i="2"/>
  <c r="B112" i="2"/>
  <c r="B111" i="2"/>
  <c r="C110" i="2"/>
  <c r="E58" i="4" s="1"/>
  <c r="B108" i="2"/>
  <c r="B107" i="2"/>
  <c r="B106" i="2"/>
  <c r="B105" i="2"/>
  <c r="B104" i="2"/>
  <c r="C103" i="2"/>
  <c r="E57" i="4" s="1"/>
  <c r="B101" i="2"/>
  <c r="B100" i="2"/>
  <c r="B99" i="2"/>
  <c r="B98" i="2"/>
  <c r="B97" i="2"/>
  <c r="C96" i="2"/>
  <c r="E56" i="4" s="1"/>
  <c r="B94" i="2"/>
  <c r="B93" i="2"/>
  <c r="B92" i="2"/>
  <c r="B91" i="2"/>
  <c r="B90" i="2"/>
  <c r="C89" i="2"/>
  <c r="E55" i="4" s="1"/>
  <c r="B87" i="2"/>
  <c r="B86" i="2"/>
  <c r="B85" i="2"/>
  <c r="B84" i="2"/>
  <c r="B83" i="2"/>
  <c r="C82" i="2"/>
  <c r="B78" i="2"/>
  <c r="B77" i="2"/>
  <c r="B76" i="2"/>
  <c r="C75" i="2"/>
  <c r="B73" i="2"/>
  <c r="B72" i="2"/>
  <c r="B71" i="2"/>
  <c r="C70" i="2"/>
  <c r="B68" i="2"/>
  <c r="B67" i="2"/>
  <c r="B66" i="2"/>
  <c r="C65" i="2"/>
  <c r="B63" i="2"/>
  <c r="B62" i="2"/>
  <c r="B61" i="2"/>
  <c r="C60" i="2"/>
  <c r="B58" i="2"/>
  <c r="B57" i="2"/>
  <c r="B56" i="2"/>
  <c r="C55" i="2"/>
  <c r="B53" i="2"/>
  <c r="B52" i="2"/>
  <c r="B51" i="2"/>
  <c r="C50" i="2"/>
  <c r="B48" i="2"/>
  <c r="B47" i="2"/>
  <c r="B46" i="2"/>
  <c r="C45" i="2"/>
  <c r="B43" i="2"/>
  <c r="B42" i="2"/>
  <c r="B41" i="2"/>
  <c r="C40" i="2"/>
  <c r="B38" i="2"/>
  <c r="B37" i="2"/>
  <c r="B36" i="2"/>
  <c r="C35" i="2"/>
  <c r="B33" i="2"/>
  <c r="B32" i="2"/>
  <c r="B31" i="2"/>
  <c r="C30" i="2"/>
  <c r="B28" i="2"/>
  <c r="B27" i="2"/>
  <c r="B26" i="2"/>
  <c r="C25" i="2"/>
  <c r="B23" i="2"/>
  <c r="B22" i="2"/>
  <c r="B21" i="2"/>
  <c r="C20" i="2"/>
  <c r="B18" i="2"/>
  <c r="B17" i="2"/>
  <c r="B16" i="2"/>
  <c r="C15" i="2"/>
  <c r="B14" i="2"/>
  <c r="B13" i="2"/>
  <c r="B12" i="2"/>
  <c r="C11" i="2"/>
  <c r="IO7" i="2"/>
  <c r="IP7" i="2" s="1"/>
  <c r="IQ7" i="2" s="1"/>
  <c r="IR7" i="2" s="1"/>
  <c r="IS7" i="2" s="1"/>
  <c r="IT7" i="2" s="1"/>
  <c r="IU7" i="2" s="1"/>
  <c r="IV7" i="2" s="1"/>
  <c r="IW7" i="2" s="1"/>
  <c r="IX7" i="2" s="1"/>
  <c r="IY7" i="2" s="1"/>
  <c r="IZ7" i="2" s="1"/>
  <c r="JA7" i="2" s="1"/>
  <c r="JB7" i="2" s="1"/>
  <c r="JC7" i="2" s="1"/>
  <c r="JD7" i="2" s="1"/>
  <c r="JE7" i="2" s="1"/>
  <c r="JF7" i="2" s="1"/>
  <c r="JG7" i="2" s="1"/>
  <c r="JH7" i="2" s="1"/>
  <c r="JI7" i="2" s="1"/>
  <c r="JJ7" i="2" s="1"/>
  <c r="JK7" i="2" s="1"/>
  <c r="JL7" i="2" s="1"/>
  <c r="JM7" i="2" s="1"/>
  <c r="JN7" i="2" s="1"/>
  <c r="JO7" i="2" s="1"/>
  <c r="JP7" i="2" s="1"/>
  <c r="JQ7" i="2" s="1"/>
  <c r="HJ7" i="2"/>
  <c r="HK7" i="2" s="1"/>
  <c r="HL7" i="2" s="1"/>
  <c r="HM7" i="2" s="1"/>
  <c r="HN7" i="2" s="1"/>
  <c r="HO7" i="2" s="1"/>
  <c r="HP7" i="2" s="1"/>
  <c r="HQ7" i="2" s="1"/>
  <c r="HR7" i="2" s="1"/>
  <c r="HS7" i="2" s="1"/>
  <c r="HT7" i="2" s="1"/>
  <c r="HU7" i="2" s="1"/>
  <c r="HV7" i="2" s="1"/>
  <c r="HW7" i="2" s="1"/>
  <c r="HX7" i="2" s="1"/>
  <c r="HY7" i="2" s="1"/>
  <c r="HZ7" i="2" s="1"/>
  <c r="IA7" i="2" s="1"/>
  <c r="IB7" i="2" s="1"/>
  <c r="IC7" i="2" s="1"/>
  <c r="ID7" i="2" s="1"/>
  <c r="IE7" i="2" s="1"/>
  <c r="IF7" i="2" s="1"/>
  <c r="IG7" i="2" s="1"/>
  <c r="IH7" i="2" s="1"/>
  <c r="II7" i="2" s="1"/>
  <c r="IJ7" i="2" s="1"/>
  <c r="IK7" i="2" s="1"/>
  <c r="IL7" i="2" s="1"/>
  <c r="IM7" i="2" s="1"/>
  <c r="GE7" i="2"/>
  <c r="GF7" i="2" s="1"/>
  <c r="GG7" i="2" s="1"/>
  <c r="GH7" i="2" s="1"/>
  <c r="GI7" i="2" s="1"/>
  <c r="GJ7" i="2" s="1"/>
  <c r="GK7" i="2" s="1"/>
  <c r="GL7" i="2" s="1"/>
  <c r="GM7" i="2" s="1"/>
  <c r="GN7" i="2" s="1"/>
  <c r="GO7" i="2" s="1"/>
  <c r="GP7" i="2" s="1"/>
  <c r="GQ7" i="2" s="1"/>
  <c r="GR7" i="2" s="1"/>
  <c r="GS7" i="2" s="1"/>
  <c r="GT7" i="2" s="1"/>
  <c r="GU7" i="2" s="1"/>
  <c r="GV7" i="2" s="1"/>
  <c r="GW7" i="2" s="1"/>
  <c r="GX7" i="2" s="1"/>
  <c r="GY7" i="2" s="1"/>
  <c r="GZ7" i="2" s="1"/>
  <c r="HA7" i="2" s="1"/>
  <c r="HB7" i="2" s="1"/>
  <c r="HC7" i="2" s="1"/>
  <c r="HD7" i="2" s="1"/>
  <c r="HE7" i="2" s="1"/>
  <c r="HF7" i="2" s="1"/>
  <c r="HG7" i="2" s="1"/>
  <c r="HH7" i="2" s="1"/>
  <c r="FA7" i="2"/>
  <c r="FB7" i="2" s="1"/>
  <c r="FC7" i="2" s="1"/>
  <c r="FD7" i="2" s="1"/>
  <c r="FE7" i="2" s="1"/>
  <c r="FF7" i="2" s="1"/>
  <c r="FG7" i="2" s="1"/>
  <c r="FH7" i="2" s="1"/>
  <c r="FI7" i="2" s="1"/>
  <c r="FJ7" i="2" s="1"/>
  <c r="FK7" i="2" s="1"/>
  <c r="FL7" i="2" s="1"/>
  <c r="FM7" i="2" s="1"/>
  <c r="FN7" i="2" s="1"/>
  <c r="FO7" i="2" s="1"/>
  <c r="FP7" i="2" s="1"/>
  <c r="FQ7" i="2" s="1"/>
  <c r="FR7" i="2" s="1"/>
  <c r="FS7" i="2" s="1"/>
  <c r="FT7" i="2" s="1"/>
  <c r="FU7" i="2" s="1"/>
  <c r="FV7" i="2" s="1"/>
  <c r="FW7" i="2" s="1"/>
  <c r="FX7" i="2" s="1"/>
  <c r="FY7" i="2" s="1"/>
  <c r="FZ7" i="2" s="1"/>
  <c r="GA7" i="2" s="1"/>
  <c r="GB7" i="2" s="1"/>
  <c r="GC7" i="2" s="1"/>
  <c r="DV7" i="2"/>
  <c r="DW7" i="2" s="1"/>
  <c r="DX7" i="2" s="1"/>
  <c r="DY7" i="2" s="1"/>
  <c r="DZ7" i="2" s="1"/>
  <c r="EA7" i="2" s="1"/>
  <c r="EB7" i="2" s="1"/>
  <c r="EC7" i="2" s="1"/>
  <c r="ED7" i="2" s="1"/>
  <c r="EE7" i="2" s="1"/>
  <c r="EF7" i="2" s="1"/>
  <c r="EG7" i="2" s="1"/>
  <c r="EH7" i="2" s="1"/>
  <c r="EI7" i="2" s="1"/>
  <c r="EJ7" i="2" s="1"/>
  <c r="EK7" i="2" s="1"/>
  <c r="EL7" i="2" s="1"/>
  <c r="EM7" i="2" s="1"/>
  <c r="EN7" i="2" s="1"/>
  <c r="EO7" i="2" s="1"/>
  <c r="EP7" i="2" s="1"/>
  <c r="EQ7" i="2" s="1"/>
  <c r="ER7" i="2" s="1"/>
  <c r="ES7" i="2" s="1"/>
  <c r="ET7" i="2" s="1"/>
  <c r="EU7" i="2" s="1"/>
  <c r="EV7" i="2" s="1"/>
  <c r="EW7" i="2" s="1"/>
  <c r="EX7" i="2" s="1"/>
  <c r="EY7" i="2" s="1"/>
  <c r="CR7" i="2"/>
  <c r="CS7" i="2" s="1"/>
  <c r="CT7" i="2" s="1"/>
  <c r="CU7" i="2" s="1"/>
  <c r="CV7" i="2" s="1"/>
  <c r="CW7" i="2" s="1"/>
  <c r="CX7" i="2" s="1"/>
  <c r="CY7" i="2" s="1"/>
  <c r="CZ7" i="2" s="1"/>
  <c r="DA7" i="2" s="1"/>
  <c r="DB7" i="2" s="1"/>
  <c r="DC7" i="2" s="1"/>
  <c r="DD7" i="2" s="1"/>
  <c r="DE7" i="2" s="1"/>
  <c r="DF7" i="2" s="1"/>
  <c r="DG7" i="2" s="1"/>
  <c r="DH7" i="2" s="1"/>
  <c r="DI7" i="2" s="1"/>
  <c r="DJ7" i="2" s="1"/>
  <c r="DK7" i="2" s="1"/>
  <c r="DL7" i="2" s="1"/>
  <c r="DM7" i="2" s="1"/>
  <c r="DN7" i="2" s="1"/>
  <c r="DO7" i="2" s="1"/>
  <c r="DP7" i="2" s="1"/>
  <c r="DQ7" i="2" s="1"/>
  <c r="DR7" i="2" s="1"/>
  <c r="DS7" i="2" s="1"/>
  <c r="DT7" i="2" s="1"/>
  <c r="BM7" i="2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BX7" i="2" s="1"/>
  <c r="BY7" i="2" s="1"/>
  <c r="BZ7" i="2" s="1"/>
  <c r="CA7" i="2" s="1"/>
  <c r="CB7" i="2" s="1"/>
  <c r="CC7" i="2" s="1"/>
  <c r="CD7" i="2" s="1"/>
  <c r="CE7" i="2" s="1"/>
  <c r="CF7" i="2" s="1"/>
  <c r="CG7" i="2" s="1"/>
  <c r="CH7" i="2" s="1"/>
  <c r="CI7" i="2" s="1"/>
  <c r="CJ7" i="2" s="1"/>
  <c r="CK7" i="2" s="1"/>
  <c r="CL7" i="2" s="1"/>
  <c r="CM7" i="2" s="1"/>
  <c r="CN7" i="2" s="1"/>
  <c r="CO7" i="2" s="1"/>
  <c r="CP7" i="2" s="1"/>
  <c r="AK7" i="2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B175" i="1"/>
  <c r="B176" i="1"/>
  <c r="B177" i="1"/>
  <c r="B178" i="1"/>
  <c r="B168" i="1"/>
  <c r="B169" i="1"/>
  <c r="B170" i="1"/>
  <c r="B171" i="1"/>
  <c r="B161" i="1"/>
  <c r="B162" i="1"/>
  <c r="B163" i="1"/>
  <c r="B164" i="1"/>
  <c r="B154" i="1"/>
  <c r="B155" i="1"/>
  <c r="B156" i="1"/>
  <c r="B157" i="1"/>
  <c r="B147" i="1"/>
  <c r="B148" i="1"/>
  <c r="B149" i="1"/>
  <c r="B150" i="1"/>
  <c r="B140" i="1"/>
  <c r="B141" i="1"/>
  <c r="B142" i="1"/>
  <c r="B143" i="1"/>
  <c r="B133" i="1"/>
  <c r="B134" i="1"/>
  <c r="B135" i="1"/>
  <c r="B136" i="1"/>
  <c r="B126" i="1"/>
  <c r="B127" i="1"/>
  <c r="B128" i="1"/>
  <c r="B129" i="1"/>
  <c r="B119" i="1"/>
  <c r="B120" i="1"/>
  <c r="B121" i="1"/>
  <c r="B122" i="1"/>
  <c r="B112" i="1"/>
  <c r="B113" i="1"/>
  <c r="B114" i="1"/>
  <c r="B115" i="1"/>
  <c r="B105" i="1"/>
  <c r="B106" i="1"/>
  <c r="B107" i="1"/>
  <c r="B108" i="1"/>
  <c r="B98" i="1"/>
  <c r="B99" i="1"/>
  <c r="B100" i="1"/>
  <c r="B101" i="1"/>
  <c r="B92" i="1"/>
  <c r="B93" i="1"/>
  <c r="B94" i="1"/>
  <c r="B85" i="1"/>
  <c r="B86" i="1"/>
  <c r="B87" i="1"/>
  <c r="B80" i="1"/>
  <c r="G5" i="5" s="1"/>
  <c r="C82" i="1"/>
  <c r="C89" i="1"/>
  <c r="C96" i="1"/>
  <c r="C103" i="1"/>
  <c r="C110" i="1"/>
  <c r="C117" i="1"/>
  <c r="C124" i="1"/>
  <c r="C131" i="1"/>
  <c r="C138" i="1"/>
  <c r="C145" i="1"/>
  <c r="C152" i="1"/>
  <c r="C166" i="1"/>
  <c r="C173" i="1"/>
  <c r="J54" i="4" l="1"/>
  <c r="C266" i="2"/>
  <c r="B37" i="4" s="1"/>
  <c r="C9" i="2"/>
  <c r="C80" i="2"/>
  <c r="G55" i="4"/>
  <c r="C237" i="2"/>
  <c r="F54" i="4"/>
  <c r="C180" i="2"/>
  <c r="G4" i="5"/>
  <c r="G10" i="5" s="1"/>
  <c r="C80" i="1"/>
  <c r="B34" i="4" l="1"/>
  <c r="B35" i="4"/>
  <c r="D266" i="1"/>
  <c r="D80" i="1"/>
  <c r="D258" i="1"/>
  <c r="E54" i="4"/>
  <c r="B33" i="4"/>
  <c r="D67" i="4"/>
  <c r="D66" i="4"/>
  <c r="D63" i="4"/>
  <c r="D64" i="4"/>
  <c r="D65" i="4"/>
  <c r="D62" i="4"/>
  <c r="D61" i="4"/>
  <c r="D60" i="4"/>
  <c r="D59" i="4"/>
  <c r="D58" i="4"/>
  <c r="D57" i="4"/>
  <c r="D56" i="4"/>
  <c r="D55" i="4"/>
  <c r="D352" i="2" l="1"/>
  <c r="B234" i="1"/>
  <c r="B229" i="1"/>
  <c r="B224" i="1"/>
  <c r="B219" i="1"/>
  <c r="B214" i="1"/>
  <c r="B209" i="1"/>
  <c r="B204" i="1"/>
  <c r="B199" i="1"/>
  <c r="B194" i="1"/>
  <c r="B189" i="1"/>
  <c r="B184" i="1"/>
  <c r="B84" i="1"/>
  <c r="C232" i="1"/>
  <c r="C227" i="1"/>
  <c r="C222" i="1"/>
  <c r="C217" i="1"/>
  <c r="C207" i="1"/>
  <c r="C202" i="1"/>
  <c r="C197" i="1"/>
  <c r="C192" i="1"/>
  <c r="C187" i="1"/>
  <c r="C182" i="1"/>
  <c r="C180" i="1" s="1"/>
  <c r="D180" i="1" s="1"/>
  <c r="B37" i="1"/>
  <c r="B185" i="1"/>
  <c r="B83" i="1" l="1"/>
  <c r="C70" i="1"/>
  <c r="D54" i="4" l="1"/>
  <c r="B32" i="4" l="1"/>
  <c r="B38" i="4" s="1"/>
  <c r="B12" i="1" l="1"/>
  <c r="B14" i="1"/>
  <c r="C15" i="1"/>
  <c r="B16" i="1"/>
  <c r="B17" i="1"/>
  <c r="B18" i="1"/>
  <c r="C20" i="1"/>
  <c r="B21" i="1"/>
  <c r="B22" i="1"/>
  <c r="B23" i="1"/>
  <c r="C25" i="1"/>
  <c r="B26" i="1"/>
  <c r="B27" i="1"/>
  <c r="B28" i="1"/>
  <c r="C30" i="1"/>
  <c r="B31" i="1"/>
  <c r="B32" i="1"/>
  <c r="B33" i="1"/>
  <c r="C35" i="1"/>
  <c r="B36" i="1"/>
  <c r="B38" i="1"/>
  <c r="C40" i="1"/>
  <c r="B41" i="1"/>
  <c r="B42" i="1"/>
  <c r="B43" i="1"/>
  <c r="C45" i="1"/>
  <c r="B46" i="1"/>
  <c r="B47" i="1"/>
  <c r="B48" i="1"/>
  <c r="C50" i="1"/>
  <c r="B51" i="1"/>
  <c r="B52" i="1"/>
  <c r="B53" i="1"/>
  <c r="C55" i="1"/>
  <c r="B56" i="1"/>
  <c r="B57" i="1"/>
  <c r="B58" i="1"/>
  <c r="C60" i="1"/>
  <c r="B61" i="1"/>
  <c r="B62" i="1"/>
  <c r="B63" i="1"/>
  <c r="C65" i="1"/>
  <c r="B66" i="1"/>
  <c r="B67" i="1"/>
  <c r="B68" i="1"/>
  <c r="B71" i="1"/>
  <c r="B72" i="1"/>
  <c r="B73" i="1"/>
  <c r="C75" i="1"/>
  <c r="B76" i="1"/>
  <c r="B77" i="1"/>
  <c r="B78" i="1"/>
  <c r="B90" i="1"/>
  <c r="B97" i="1"/>
  <c r="B104" i="1"/>
  <c r="B111" i="1"/>
  <c r="B118" i="1"/>
  <c r="B125" i="1"/>
  <c r="B132" i="1"/>
  <c r="B139" i="1"/>
  <c r="B146" i="1"/>
  <c r="B153" i="1"/>
  <c r="B160" i="1"/>
  <c r="B167" i="1"/>
  <c r="B174" i="1"/>
  <c r="B183" i="1"/>
  <c r="B188" i="1"/>
  <c r="B190" i="1"/>
  <c r="B193" i="1"/>
  <c r="B195" i="1"/>
  <c r="B198" i="1"/>
  <c r="B200" i="1"/>
  <c r="B203" i="1"/>
  <c r="B205" i="1"/>
  <c r="B208" i="1"/>
  <c r="B210" i="1"/>
  <c r="B213" i="1"/>
  <c r="B215" i="1"/>
  <c r="B218" i="1"/>
  <c r="B220" i="1"/>
  <c r="B223" i="1"/>
  <c r="B225" i="1"/>
  <c r="B228" i="1"/>
  <c r="B230" i="1"/>
  <c r="B233" i="1"/>
  <c r="B235" i="1"/>
  <c r="B240" i="1"/>
  <c r="B241" i="1"/>
  <c r="C247" i="1"/>
  <c r="C237" i="1" s="1"/>
  <c r="D237" i="1" s="1"/>
  <c r="B248" i="1"/>
  <c r="B249" i="1"/>
  <c r="B252" i="1"/>
  <c r="B255" i="1"/>
  <c r="B256" i="1"/>
  <c r="B261" i="1"/>
  <c r="B262" i="1"/>
  <c r="B263" i="1"/>
  <c r="B264" i="1"/>
  <c r="C268" i="1"/>
  <c r="B269" i="1"/>
  <c r="B270" i="1"/>
  <c r="B271" i="1"/>
  <c r="B272" i="1"/>
  <c r="C274" i="1"/>
  <c r="B275" i="1"/>
  <c r="B276" i="1"/>
  <c r="B277" i="1"/>
  <c r="B278" i="1"/>
  <c r="C280" i="1"/>
  <c r="B281" i="1"/>
  <c r="B282" i="1"/>
  <c r="B283" i="1"/>
  <c r="B284" i="1"/>
  <c r="C286" i="1"/>
  <c r="B287" i="1"/>
  <c r="B288" i="1"/>
  <c r="B289" i="1"/>
  <c r="B290" i="1"/>
  <c r="C292" i="1"/>
  <c r="B293" i="1"/>
  <c r="B294" i="1"/>
  <c r="B295" i="1"/>
  <c r="B296" i="1"/>
  <c r="C298" i="1"/>
  <c r="B299" i="1"/>
  <c r="B300" i="1"/>
  <c r="B301" i="1"/>
  <c r="B302" i="1"/>
  <c r="C304" i="1"/>
  <c r="B305" i="1"/>
  <c r="B306" i="1"/>
  <c r="B307" i="1"/>
  <c r="B308" i="1"/>
  <c r="C310" i="1"/>
  <c r="B311" i="1"/>
  <c r="B312" i="1"/>
  <c r="B313" i="1"/>
  <c r="B314" i="1"/>
  <c r="C316" i="1"/>
  <c r="B317" i="1"/>
  <c r="B318" i="1"/>
  <c r="B319" i="1"/>
  <c r="B320" i="1"/>
  <c r="C322" i="1"/>
  <c r="B323" i="1"/>
  <c r="B324" i="1"/>
  <c r="B325" i="1"/>
  <c r="B326" i="1"/>
  <c r="C328" i="1"/>
  <c r="B329" i="1"/>
  <c r="B330" i="1"/>
  <c r="B331" i="1"/>
  <c r="B332" i="1"/>
  <c r="C334" i="1"/>
  <c r="B335" i="1"/>
  <c r="B336" i="1"/>
  <c r="B337" i="1"/>
  <c r="B338" i="1"/>
  <c r="C340" i="1"/>
  <c r="B341" i="1"/>
  <c r="B342" i="1"/>
  <c r="B343" i="1"/>
  <c r="B344" i="1"/>
  <c r="C346" i="1"/>
  <c r="B347" i="1"/>
  <c r="B348" i="1"/>
  <c r="B349" i="1"/>
  <c r="B350" i="1"/>
  <c r="C9" i="1" l="1"/>
  <c r="D9" i="1" l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K7" i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FF6" i="1" l="1"/>
  <c r="BR6" i="2"/>
  <c r="AP6" i="2"/>
  <c r="IT6" i="2"/>
  <c r="HO6" i="2"/>
  <c r="GJ6" i="2"/>
  <c r="FF6" i="2"/>
  <c r="EA6" i="2"/>
  <c r="K6" i="2"/>
  <c r="CW6" i="2"/>
  <c r="HO6" i="1"/>
  <c r="GJ6" i="1"/>
  <c r="AP6" i="1"/>
  <c r="BR6" i="1"/>
  <c r="K6" i="1"/>
  <c r="K5" i="1" s="1"/>
  <c r="IT6" i="1"/>
  <c r="CW6" i="1"/>
  <c r="EA6" i="1"/>
  <c r="D352" i="1"/>
  <c r="K5" i="2" l="1"/>
  <c r="AP5" i="2"/>
  <c r="C9" i="4"/>
  <c r="B9" i="4"/>
  <c r="AP5" i="1"/>
  <c r="B10" i="4" s="1"/>
  <c r="BR5" i="2" l="1"/>
  <c r="C10" i="4"/>
  <c r="BR5" i="1"/>
  <c r="B11" i="4" s="1"/>
  <c r="BM7" i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R7" i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V7" i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C11" i="4" l="1"/>
  <c r="CW5" i="2"/>
  <c r="CW5" i="1"/>
  <c r="EA5" i="1" s="1"/>
  <c r="B13" i="4" s="1"/>
  <c r="EA5" i="2" l="1"/>
  <c r="C12" i="4"/>
  <c r="FF5" i="1"/>
  <c r="GJ5" i="1" s="1"/>
  <c r="B12" i="4"/>
  <c r="IO7" i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HJ7" i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7" i="1" s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GE7" i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FA7" i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FF5" i="2" l="1"/>
  <c r="C13" i="4"/>
  <c r="B14" i="4"/>
  <c r="HO5" i="1"/>
  <c r="B15" i="4"/>
  <c r="GJ5" i="2" l="1"/>
  <c r="C14" i="4"/>
  <c r="IT5" i="1"/>
  <c r="B17" i="4" s="1"/>
  <c r="B16" i="4"/>
  <c r="HO5" i="2" l="1"/>
  <c r="C15" i="4"/>
  <c r="IT5" i="2" l="1"/>
  <c r="C17" i="4" s="1"/>
  <c r="C16" i="4"/>
</calcChain>
</file>

<file path=xl/sharedStrings.xml><?xml version="1.0" encoding="utf-8"?>
<sst xmlns="http://schemas.openxmlformats.org/spreadsheetml/2006/main" count="886" uniqueCount="97">
  <si>
    <t># de actividades</t>
  </si>
  <si>
    <t>% de la actividad</t>
  </si>
  <si>
    <t>% del total</t>
  </si>
  <si>
    <t>Avance acumulado:</t>
  </si>
  <si>
    <t>Avance del mes:</t>
  </si>
  <si>
    <t>Capacitación Defensa Civil - Plan de Contingencia</t>
  </si>
  <si>
    <t>Huaricanga</t>
  </si>
  <si>
    <t xml:space="preserve">Presentación y Coordinación </t>
  </si>
  <si>
    <t>X</t>
  </si>
  <si>
    <t>Convocatoria</t>
  </si>
  <si>
    <t xml:space="preserve">Presentación del Plan de Contingencia Actualizado </t>
  </si>
  <si>
    <t>Chasquitambo</t>
  </si>
  <si>
    <t>Hornillos</t>
  </si>
  <si>
    <t>Chaucayán</t>
  </si>
  <si>
    <t>Raquia</t>
  </si>
  <si>
    <t>Colca</t>
  </si>
  <si>
    <t>Yamor</t>
  </si>
  <si>
    <t>Mayorarca</t>
  </si>
  <si>
    <t>Conococha</t>
  </si>
  <si>
    <t>Chiquian</t>
  </si>
  <si>
    <t>Aquia</t>
  </si>
  <si>
    <t>Villanueva</t>
  </si>
  <si>
    <t>Pachapaqui</t>
  </si>
  <si>
    <t>Huallanca</t>
  </si>
  <si>
    <t>Capacitacion a Brigadas Comunitarias</t>
  </si>
  <si>
    <t>Riesgolandia</t>
  </si>
  <si>
    <t>Evacuación</t>
  </si>
  <si>
    <t>Materiales Peligrosos y concentrados - Identificación</t>
  </si>
  <si>
    <t>Prevención de Incendios  y  Primeros Auxilios - RCP y Heimlich</t>
  </si>
  <si>
    <t>Repaso de Conocimientos adquiridos a las Brigadas</t>
  </si>
  <si>
    <t>Chaucayan</t>
  </si>
  <si>
    <t xml:space="preserve">Capacitacion a Brigadas Escolares </t>
  </si>
  <si>
    <t>IE 20532 - Huaricanga</t>
  </si>
  <si>
    <t>Taller de Educación Vial para niños</t>
  </si>
  <si>
    <t>Materiales Peligrosos - Identificación</t>
  </si>
  <si>
    <t>IE Mariscal Caceres - Chasquitambo</t>
  </si>
  <si>
    <t>IE Eduardo Bustamante Alvarado - Chaucayan</t>
  </si>
  <si>
    <t xml:space="preserve">IE Luis Pardo Novoa - Raquia </t>
  </si>
  <si>
    <t>IE San Miguel - Aquia</t>
  </si>
  <si>
    <t>IE Guillermo Bracale Ramos - Chiquian</t>
  </si>
  <si>
    <t>IE Coronel Bolognesi - Chiquian</t>
  </si>
  <si>
    <t>IE Sagrado Corazon de Jesus - Pachapaqui</t>
  </si>
  <si>
    <t>I.E. José Carlos Mariátegui Huallanca</t>
  </si>
  <si>
    <t>I.E. Rául Córdova Alvarado Huallanca</t>
  </si>
  <si>
    <t>I.E. Mayorarca</t>
  </si>
  <si>
    <t>Capacitacion Centros de Salud y Policia</t>
  </si>
  <si>
    <t>Materiales Peligrosos y concentrados - Identificación Policia</t>
  </si>
  <si>
    <t>Materiales Peligrosos y concentrados - Identificación Centro de Salud</t>
  </si>
  <si>
    <t>Materiales Peligrosos y concentrados - Identificación pnp carreteras</t>
  </si>
  <si>
    <t>Materiales Peligrosos y concentrados - Identificación PNP Carreteras</t>
  </si>
  <si>
    <t>Materiales Peligrosos y concentrados - Identificación Puesto de Salud</t>
  </si>
  <si>
    <t>Competencia de Rescate</t>
  </si>
  <si>
    <t>Realizar competencia de Respuesta a Emergencias entre Brigadas Comunitarias</t>
  </si>
  <si>
    <t>Coordinaciones por localidad</t>
  </si>
  <si>
    <t>Logistica para el evento</t>
  </si>
  <si>
    <t>Elaboración del reporte</t>
  </si>
  <si>
    <t>Simulacros locales</t>
  </si>
  <si>
    <t>Coordinacion con las brigadas</t>
  </si>
  <si>
    <t>Difusion a la poblacion</t>
  </si>
  <si>
    <t>Preparacion de la zona segura y logistica</t>
  </si>
  <si>
    <t>Evento</t>
  </si>
  <si>
    <t>Total General de Avance del Programa</t>
  </si>
  <si>
    <t xml:space="preserve">Coordinación </t>
  </si>
  <si>
    <t>Coordinación</t>
  </si>
  <si>
    <t xml:space="preserve"> Materiales Peligrosos y concentrados - Identificación Puesto de Salud</t>
  </si>
  <si>
    <t>avance esperado</t>
  </si>
  <si>
    <t>avance realizado</t>
  </si>
  <si>
    <t>avance del mes</t>
  </si>
  <si>
    <t>Talleres de Capacitacion al PDC</t>
  </si>
  <si>
    <t>Talleres de Capacitacion de Brigada Comunitaria</t>
  </si>
  <si>
    <t>a</t>
  </si>
  <si>
    <t>Talleres Brigadas Escolares</t>
  </si>
  <si>
    <t>Taller de capacitación de SER (Policía y Centro de Salud)</t>
  </si>
  <si>
    <t>Capacitación a PDC</t>
  </si>
  <si>
    <t>Capacitación a Brigadas Comunitarias</t>
  </si>
  <si>
    <t>Capacitación a Brigadas Escolares</t>
  </si>
  <si>
    <t>Capacitación Centro Salud y PNP</t>
  </si>
  <si>
    <t>Huaricanga I.E. 20532</t>
  </si>
  <si>
    <t>Chasquitambo I.E. Mariscal Cáceres</t>
  </si>
  <si>
    <t>Chaucayán I.E. Eduardo Bustamante Rivero</t>
  </si>
  <si>
    <t>Raquia I.E. Luis Pardo Novoa</t>
  </si>
  <si>
    <t xml:space="preserve">Yamor </t>
  </si>
  <si>
    <t>Mayorarca I.E. Señor de los Milagros</t>
  </si>
  <si>
    <t>Aquia I.E. San Miguel</t>
  </si>
  <si>
    <t>Chiquian I.E. Coronel Bolognesi</t>
  </si>
  <si>
    <t>Chiquián</t>
  </si>
  <si>
    <t>Chiquian I.E. Guillermo Bracale</t>
  </si>
  <si>
    <t>Pachapaqui I.E. Sagrado Corazón de Jesús</t>
  </si>
  <si>
    <t>Huallanca I.E. José Carlos Mariátegui</t>
  </si>
  <si>
    <t>Huallanca I.E. Raúl Córdova Alvarado</t>
  </si>
  <si>
    <t xml:space="preserve">Capacitacion Centros de Salud y Policía </t>
  </si>
  <si>
    <t xml:space="preserve">Competencia de Rescate </t>
  </si>
  <si>
    <t xml:space="preserve">Simulacros locales  </t>
  </si>
  <si>
    <t>Esperado</t>
  </si>
  <si>
    <t>Realizado</t>
  </si>
  <si>
    <t>x</t>
  </si>
  <si>
    <t>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</si>
</sst>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0" fillId="6" borderId="0" xfId="0" applyFill="1"/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0" xfId="0" applyProtection="1">
      <protection hidden="1"/>
    </xf>
    <xf numFmtId="0" fontId="0" fillId="3" borderId="1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1" xfId="0" applyFill="1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6" borderId="0" xfId="0" applyNumberFormat="1" applyFill="1" applyAlignment="1">
      <alignment horizontal="center" wrapText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4" borderId="1" xfId="0" applyFill="1" applyBorder="1" applyAlignment="1">
      <alignment horizontal="right"/>
    </xf>
    <xf numFmtId="2" fontId="0" fillId="3" borderId="1" xfId="0" applyNumberFormat="1" applyFill="1" applyBorder="1" applyProtection="1">
      <protection hidden="1"/>
    </xf>
    <xf numFmtId="2" fontId="0" fillId="0" borderId="0" xfId="0" applyNumberFormat="1" applyProtection="1">
      <protection hidden="1"/>
    </xf>
    <xf numFmtId="2" fontId="0" fillId="4" borderId="0" xfId="0" applyNumberFormat="1" applyFill="1" applyProtection="1">
      <protection hidden="1"/>
    </xf>
    <xf numFmtId="2" fontId="0" fillId="4" borderId="1" xfId="0" applyNumberFormat="1" applyFill="1" applyBorder="1" applyProtection="1">
      <protection hidden="1"/>
    </xf>
    <xf numFmtId="2" fontId="0" fillId="0" borderId="1" xfId="0" applyNumberFormat="1" applyBorder="1" applyProtection="1">
      <protection hidden="1"/>
    </xf>
    <xf numFmtId="2" fontId="2" fillId="3" borderId="1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 textRotation="90"/>
      <protection hidden="1"/>
    </xf>
    <xf numFmtId="164" fontId="0" fillId="6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0" borderId="0" xfId="0" applyNumberFormat="1"/>
    <xf numFmtId="2" fontId="0" fillId="3" borderId="0" xfId="0" applyNumberFormat="1" applyFill="1" applyProtection="1">
      <protection hidden="1"/>
    </xf>
    <xf numFmtId="2" fontId="2" fillId="3" borderId="0" xfId="0" applyNumberFormat="1" applyFont="1" applyFill="1" applyProtection="1">
      <protection hidden="1"/>
    </xf>
    <xf numFmtId="2" fontId="1" fillId="5" borderId="0" xfId="0" applyNumberFormat="1" applyFont="1" applyFill="1" applyProtection="1">
      <protection hidden="1"/>
    </xf>
    <xf numFmtId="164" fontId="0" fillId="7" borderId="0" xfId="0" applyNumberFormat="1" applyFill="1" applyAlignment="1">
      <alignment horizontal="center"/>
    </xf>
    <xf numFmtId="0" fontId="0" fillId="7" borderId="0" xfId="0" applyFill="1"/>
    <xf numFmtId="164" fontId="0" fillId="8" borderId="0" xfId="0" applyNumberFormat="1" applyFill="1" applyAlignment="1">
      <alignment horizontal="center"/>
    </xf>
    <xf numFmtId="0" fontId="0" fillId="8" borderId="0" xfId="0" applyFill="1"/>
    <xf numFmtId="0" fontId="4" fillId="0" borderId="1" xfId="0" applyFont="1" applyBorder="1"/>
    <xf numFmtId="0" fontId="0" fillId="0" borderId="0" xfId="0" applyAlignment="1">
      <alignment horizontal="right"/>
    </xf>
    <xf numFmtId="1" fontId="2" fillId="3" borderId="1" xfId="0" applyNumberFormat="1" applyFont="1" applyFill="1" applyBorder="1" applyProtection="1">
      <protection hidden="1"/>
    </xf>
    <xf numFmtId="164" fontId="1" fillId="5" borderId="2" xfId="0" applyNumberFormat="1" applyFont="1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164" fontId="2" fillId="3" borderId="1" xfId="0" applyNumberFormat="1" applyFon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5" fillId="0" borderId="0" xfId="0" applyFont="1"/>
    <xf numFmtId="0" fontId="6" fillId="0" borderId="0" xfId="0" applyFont="1"/>
    <xf numFmtId="0" fontId="7" fillId="0" borderId="0" xfId="0" applyFont="1"/>
    <xf numFmtId="9" fontId="8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17" fontId="3" fillId="0" borderId="0" xfId="0" applyNumberFormat="1" applyFont="1" applyAlignment="1">
      <alignment horizontal="right"/>
    </xf>
    <xf numFmtId="165" fontId="3" fillId="0" borderId="0" xfId="1" applyNumberFormat="1" applyFont="1"/>
    <xf numFmtId="0" fontId="4" fillId="0" borderId="0" xfId="0" applyFont="1"/>
    <xf numFmtId="9" fontId="3" fillId="0" borderId="0" xfId="1" applyFont="1"/>
    <xf numFmtId="165" fontId="3" fillId="0" borderId="0" xfId="0" applyNumberFormat="1" applyFont="1"/>
    <xf numFmtId="0" fontId="0" fillId="4" borderId="1" xfId="0" applyFill="1" applyBorder="1" applyAlignment="1" applyProtection="1">
      <alignment horizontal="left"/>
      <protection hidden="1"/>
    </xf>
    <xf numFmtId="0" fontId="0" fillId="9" borderId="0" xfId="0" applyFill="1" applyProtection="1">
      <protection hidden="1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 applyProtection="1">
      <alignment horizontal="right"/>
      <protection hidden="1"/>
    </xf>
    <xf numFmtId="2" fontId="0" fillId="9" borderId="0" xfId="0" applyNumberFormat="1" applyFill="1" applyProtection="1">
      <protection hidden="1"/>
    </xf>
    <xf numFmtId="0" fontId="0" fillId="9" borderId="0" xfId="0" applyFill="1"/>
    <xf numFmtId="2" fontId="0" fillId="9" borderId="1" xfId="0" applyNumberFormat="1" applyFill="1" applyBorder="1" applyProtection="1">
      <protection hidden="1"/>
    </xf>
    <xf numFmtId="0" fontId="0" fillId="9" borderId="1" xfId="0" applyFill="1" applyBorder="1"/>
    <xf numFmtId="0" fontId="0" fillId="10" borderId="1" xfId="0" applyFill="1" applyBorder="1" applyAlignment="1" applyProtection="1">
      <alignment horizontal="right"/>
      <protection hidden="1"/>
    </xf>
    <xf numFmtId="0" fontId="0" fillId="10" borderId="1" xfId="0" applyFill="1" applyBorder="1" applyProtection="1">
      <protection hidden="1"/>
    </xf>
    <xf numFmtId="2" fontId="0" fillId="10" borderId="1" xfId="0" applyNumberFormat="1" applyFill="1" applyBorder="1" applyProtection="1">
      <protection hidden="1"/>
    </xf>
    <xf numFmtId="2" fontId="0" fillId="2" borderId="0" xfId="0" applyNumberFormat="1" applyFill="1" applyAlignment="1">
      <alignment horizontal="center"/>
    </xf>
    <xf numFmtId="10" fontId="0" fillId="0" borderId="0" xfId="1" applyNumberFormat="1" applyFont="1"/>
    <xf numFmtId="17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6" borderId="0" xfId="0" applyFill="1" applyAlignment="1">
      <alignment horizontal="center" wrapText="1"/>
    </xf>
    <xf numFmtId="17" fontId="0" fillId="2" borderId="0" xfId="0" applyNumberFormat="1" applyFill="1" applyAlignment="1">
      <alignment horizontal="center"/>
    </xf>
    <xf numFmtId="17" fontId="0" fillId="6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7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1" fillId="5" borderId="3" xfId="0" applyFont="1" applyFill="1" applyBorder="1" applyAlignment="1" applyProtection="1">
      <alignment horizontal="right"/>
      <protection hidden="1"/>
    </xf>
    <xf numFmtId="0" fontId="1" fillId="5" borderId="5" xfId="0" applyFont="1" applyFill="1" applyBorder="1" applyAlignment="1" applyProtection="1">
      <alignment horizontal="right"/>
      <protection hidden="1"/>
    </xf>
    <xf numFmtId="0" fontId="1" fillId="5" borderId="4" xfId="0" applyFont="1" applyFill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 textRotation="90"/>
      <protection hidden="1"/>
    </xf>
    <xf numFmtId="0" fontId="0" fillId="0" borderId="0" xfId="0" applyAlignment="1" applyProtection="1">
      <alignment horizontal="center" textRotation="90"/>
      <protection hidden="1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0000"/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PE" sz="2400"/>
              <a:t>Avance APELL</a:t>
            </a:r>
            <a:r>
              <a:rPr lang="es-PE" sz="2400" baseline="0"/>
              <a:t> acumulado</a:t>
            </a:r>
            <a:endParaRPr lang="es-PE" sz="2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gráficos!$A$32</c:f>
              <c:strCache>
                <c:ptCount val="1"/>
                <c:pt idx="0">
                  <c:v>Talleres de Capacitacion al PDC</c:v>
                </c:pt>
              </c:strCache>
            </c:strRef>
          </c:tx>
          <c:invertIfNegative val="0"/>
          <c:val>
            <c:numRef>
              <c:f>gráficos!$B$32</c:f>
              <c:numCache>
                <c:formatCode>0.0%</c:formatCode>
                <c:ptCount val="1"/>
                <c:pt idx="0">
                  <c:v>5.3329066559999999E-2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E-4F70-AE59-25E0F3824949}"/>
            </c:ext>
          </c:extLst>
        </c:ser>
        <c:ser>
          <c:idx val="3"/>
          <c:order val="1"/>
          <c:tx>
            <c:strRef>
              <c:f>gráficos!$A$33</c:f>
              <c:strCache>
                <c:ptCount val="1"/>
                <c:pt idx="0">
                  <c:v>Talleres de Capacitacion de Brigada Comunitaria</c:v>
                </c:pt>
              </c:strCache>
            </c:strRef>
          </c:tx>
          <c:invertIfNegative val="0"/>
          <c:val>
            <c:numRef>
              <c:f>gráficos!$B$33</c:f>
              <c:numCache>
                <c:formatCode>0.0%</c:formatCode>
                <c:ptCount val="1"/>
                <c:pt idx="0">
                  <c:v>4.5648399999999992E-2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E-4F70-AE59-25E0F3824949}"/>
            </c:ext>
          </c:extLst>
        </c:ser>
        <c:ser>
          <c:idx val="4"/>
          <c:order val="2"/>
          <c:tx>
            <c:strRef>
              <c:f>gráficos!$A$34</c:f>
              <c:strCache>
                <c:ptCount val="1"/>
                <c:pt idx="0">
                  <c:v>Talleres Brigadas Escolares</c:v>
                </c:pt>
              </c:strCache>
            </c:strRef>
          </c:tx>
          <c:invertIfNegative val="0"/>
          <c:val>
            <c:numRef>
              <c:f>gráficos!$B$34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E-4F70-AE59-25E0F3824949}"/>
            </c:ext>
          </c:extLst>
        </c:ser>
        <c:ser>
          <c:idx val="5"/>
          <c:order val="3"/>
          <c:tx>
            <c:strRef>
              <c:f>gráficos!$A$35</c:f>
              <c:strCache>
                <c:ptCount val="1"/>
                <c:pt idx="0">
                  <c:v>Taller de capacitación de SER (Policía y Centro de Salud)</c:v>
                </c:pt>
              </c:strCache>
            </c:strRef>
          </c:tx>
          <c:invertIfNegative val="0"/>
          <c:val>
            <c:numRef>
              <c:f>gráficos!$B$35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8E-4F70-AE59-25E0F3824949}"/>
            </c:ext>
          </c:extLst>
        </c:ser>
        <c:ser>
          <c:idx val="6"/>
          <c:order val="4"/>
          <c:tx>
            <c:strRef>
              <c:f>gráficos!$A$36</c:f>
              <c:strCache>
                <c:ptCount val="1"/>
                <c:pt idx="0">
                  <c:v>Competencia de Rescate</c:v>
                </c:pt>
              </c:strCache>
            </c:strRef>
          </c:tx>
          <c:invertIfNegative val="0"/>
          <c:val>
            <c:numRef>
              <c:f>gráficos!$B$36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8E-4F70-AE59-25E0F3824949}"/>
            </c:ext>
          </c:extLst>
        </c:ser>
        <c:ser>
          <c:idx val="7"/>
          <c:order val="5"/>
          <c:tx>
            <c:strRef>
              <c:f>gráficos!$A$37</c:f>
              <c:strCache>
                <c:ptCount val="1"/>
                <c:pt idx="0">
                  <c:v>Simulacros locales</c:v>
                </c:pt>
              </c:strCache>
            </c:strRef>
          </c:tx>
          <c:invertIfNegative val="0"/>
          <c:val>
            <c:numRef>
              <c:f>gráficos!$B$37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8E-4F70-AE59-25E0F382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59381872"/>
        <c:axId val="159381480"/>
      </c:barChart>
      <c:catAx>
        <c:axId val="159381872"/>
        <c:scaling>
          <c:orientation val="minMax"/>
        </c:scaling>
        <c:delete val="0"/>
        <c:axPos val="b"/>
        <c:majorTickMark val="none"/>
        <c:minorTickMark val="none"/>
        <c:tickLblPos val="none"/>
        <c:crossAx val="159381480"/>
        <c:crosses val="autoZero"/>
        <c:auto val="1"/>
        <c:lblAlgn val="ctr"/>
        <c:lblOffset val="100"/>
        <c:noMultiLvlLbl val="0"/>
      </c:catAx>
      <c:valAx>
        <c:axId val="159381480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59381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63312188829481"/>
          <c:y val="0.14566709392293811"/>
          <c:w val="0.33188881871430909"/>
          <c:h val="0.79402445510543318"/>
        </c:manualLayout>
      </c:layout>
      <c:overlay val="0"/>
      <c:spPr>
        <a:ln w="25400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s-PE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Competencia de Rescate entre Brigadas Comunitarias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7272875565742815E-3"/>
                  <c:y val="3.7370692255291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2B-4680-801B-593D075B1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gráficos!$A$55</c:f>
              <c:strCache>
                <c:ptCount val="1"/>
                <c:pt idx="0">
                  <c:v>Chasquitambo</c:v>
                </c:pt>
              </c:strCache>
            </c:strRef>
          </c:cat>
          <c:val>
            <c:numRef>
              <c:f>gráficos!$H$55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B-4680-801B-593D075B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2992"/>
        <c:axId val="359098680"/>
      </c:barChart>
      <c:catAx>
        <c:axId val="359102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8680"/>
        <c:crosses val="autoZero"/>
        <c:auto val="1"/>
        <c:lblAlgn val="ctr"/>
        <c:lblOffset val="100"/>
        <c:noMultiLvlLbl val="0"/>
      </c:catAx>
      <c:valAx>
        <c:axId val="35909868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Simulacros Locales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(gráficos!$A$54:$A$59,gráficos!$A$60:$A$67)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(gráficos!$J$54:$J$59,gráficos!$J$60:$J$67)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6-4643-A5D8-957A842A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6328"/>
        <c:axId val="359099072"/>
      </c:barChart>
      <c:catAx>
        <c:axId val="359096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9072"/>
        <c:crosses val="autoZero"/>
        <c:auto val="1"/>
        <c:lblAlgn val="ctr"/>
        <c:lblOffset val="100"/>
        <c:noMultiLvlLbl val="0"/>
      </c:catAx>
      <c:valAx>
        <c:axId val="35909907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6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Capacitación</a:t>
            </a:r>
            <a:r>
              <a:rPr lang="en-US" baseline="0"/>
              <a:t> a P.D.C.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gráficos!$D$54:$D$67</c:f>
              <c:numCache>
                <c:formatCode>0%</c:formatCode>
                <c:ptCount val="14"/>
                <c:pt idx="0">
                  <c:v>0.33329999999999999</c:v>
                </c:pt>
                <c:pt idx="1">
                  <c:v>0.33329999999999999</c:v>
                </c:pt>
                <c:pt idx="2">
                  <c:v>0.33329999999999999</c:v>
                </c:pt>
                <c:pt idx="3">
                  <c:v>0.33329999999999999</c:v>
                </c:pt>
                <c:pt idx="4">
                  <c:v>0.33329999999999999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1-4990-826E-F40E0211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7504"/>
        <c:axId val="359100248"/>
      </c:barChart>
      <c:catAx>
        <c:axId val="359097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0248"/>
        <c:crosses val="autoZero"/>
        <c:auto val="1"/>
        <c:lblAlgn val="ctr"/>
        <c:lblOffset val="100"/>
        <c:noMultiLvlLbl val="0"/>
      </c:catAx>
      <c:valAx>
        <c:axId val="359100248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75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Talleres</a:t>
            </a:r>
            <a:r>
              <a:rPr lang="es-PE" baseline="0"/>
              <a:t> a la Brigada Escolar</a:t>
            </a:r>
            <a:endParaRPr lang="es-PE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(gráficos!$B$54,gráficos!$B$55,gráficos!$B$57,gráficos!$B$58,gráficos!$B$61,gráficos!$B$63:$B$68)</c:f>
              <c:strCache>
                <c:ptCount val="11"/>
                <c:pt idx="0">
                  <c:v>Huaricanga I.E. 20532</c:v>
                </c:pt>
                <c:pt idx="1">
                  <c:v>Chasquitambo I.E. Mariscal Cáceres</c:v>
                </c:pt>
                <c:pt idx="2">
                  <c:v>Chaucayán I.E. Eduardo Bustamante Rivero</c:v>
                </c:pt>
                <c:pt idx="3">
                  <c:v>Raquia I.E. Luis Pardo Novoa</c:v>
                </c:pt>
                <c:pt idx="4">
                  <c:v>Mayorarca I.E. Señor de los Milagros</c:v>
                </c:pt>
                <c:pt idx="5">
                  <c:v>Aquia I.E. San Miguel</c:v>
                </c:pt>
                <c:pt idx="6">
                  <c:v>Chiquian I.E. Coronel Bolognesi</c:v>
                </c:pt>
                <c:pt idx="7">
                  <c:v>Chiquian I.E. Guillermo Bracale</c:v>
                </c:pt>
                <c:pt idx="8">
                  <c:v>Pachapaqui I.E. Sagrado Corazón de Jesús</c:v>
                </c:pt>
                <c:pt idx="9">
                  <c:v>Huallanca I.E. José Carlos Mariátegui</c:v>
                </c:pt>
                <c:pt idx="10">
                  <c:v>Huallanca I.E. Raúl Córdova Alvarado</c:v>
                </c:pt>
              </c:strCache>
            </c:strRef>
          </c:cat>
          <c:val>
            <c:numRef>
              <c:f>(gráficos!$F$54,gráficos!$F$55,gráficos!$F$57,gráficos!$F$58,gráficos!$F$61,gráficos!$F$63:$F$68)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3-43F4-AA67-4F4E0ABC5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9103384"/>
        <c:axId val="359669976"/>
      </c:barChart>
      <c:catAx>
        <c:axId val="359103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9669976"/>
        <c:crosses val="autoZero"/>
        <c:auto val="1"/>
        <c:lblAlgn val="ctr"/>
        <c:lblOffset val="100"/>
        <c:noMultiLvlLbl val="0"/>
      </c:catAx>
      <c:valAx>
        <c:axId val="359669976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338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Avance APELL: enero 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1"/>
              <c:layout>
                <c:manualLayout>
                  <c:x val="-2.6918699169759527E-2"/>
                  <c:y val="-4.2150960178959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F-4C39-B73A-CDA3B759FD0F}"/>
                </c:ext>
              </c:extLst>
            </c:dLbl>
            <c:dLbl>
              <c:idx val="2"/>
              <c:layout>
                <c:manualLayout>
                  <c:x val="-3.2686991848993666E-2"/>
                  <c:y val="-5.4796248232646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F-4C39-B73A-CDA3B759FD0F}"/>
                </c:ext>
              </c:extLst>
            </c:dLbl>
            <c:dLbl>
              <c:idx val="3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F-4C39-B73A-CDA3B759FD0F}"/>
                </c:ext>
              </c:extLst>
            </c:dLbl>
            <c:dLbl>
              <c:idx val="4"/>
              <c:layout>
                <c:manualLayout>
                  <c:x val="-2.4995934943348098E-2"/>
                  <c:y val="-5.0581152214750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F-4C39-B73A-CDA3B759FD0F}"/>
                </c:ext>
              </c:extLst>
            </c:dLbl>
            <c:dLbl>
              <c:idx val="5"/>
              <c:layout>
                <c:manualLayout>
                  <c:x val="-2.4996994734653995E-2"/>
                  <c:y val="-4.5045104846364731E-2"/>
                </c:manualLayout>
              </c:layout>
              <c:spPr/>
              <c:txPr>
                <a:bodyPr anchorCtr="0"/>
                <a:lstStyle/>
                <a:p>
                  <a:pPr algn="ctr">
                    <a:defRPr lang="en-US" sz="10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F-4C39-B73A-CDA3B759FD0F}"/>
                </c:ext>
              </c:extLst>
            </c:dLbl>
            <c:dLbl>
              <c:idx val="6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F-4C39-B73A-CDA3B759FD0F}"/>
                </c:ext>
              </c:extLst>
            </c:dLbl>
            <c:dLbl>
              <c:idx val="7"/>
              <c:layout>
                <c:manualLayout>
                  <c:x val="-2.6918699169759631E-2"/>
                  <c:y val="-3.3720768143167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F-4C39-B73A-CDA3B759FD0F}"/>
                </c:ext>
              </c:extLst>
            </c:dLbl>
            <c:dLbl>
              <c:idx val="8"/>
              <c:layout>
                <c:manualLayout>
                  <c:x val="-2.6918699169759492E-2"/>
                  <c:y val="-3.793586416106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6-461D-A558-33F04B7DD816}"/>
                </c:ext>
              </c:extLst>
            </c:dLbl>
            <c:dLbl>
              <c:idx val="9"/>
              <c:layout>
                <c:manualLayout>
                  <c:x val="-3.2686991848993811E-2"/>
                  <c:y val="-4.215096017895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F-4C39-B73A-CDA3B759FD0F}"/>
                </c:ext>
              </c:extLst>
            </c:dLbl>
            <c:dLbl>
              <c:idx val="10"/>
              <c:layout>
                <c:manualLayout>
                  <c:x val="-5.7682926792341762E-3"/>
                  <c:y val="-2.529057610737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9F-4C39-B73A-CDA3B759FD0F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-9.6739264389771006E-3"/>
                  <c:y val="1.4855060438502744E-2"/>
                </c:manualLayout>
              </c:layout>
              <c:tx>
                <c:rich>
                  <a:bodyPr/>
                  <a:lstStyle/>
                  <a:p>
                    <a:fld id="{3CFCC783-72E6-4135-A187-0D7D72891002}" type="VALUE">
                      <a:rPr lang="en-US" b="1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gráficos!$C$8:$C$9</c:f>
              <c:numCache>
                <c:formatCode>0.0%</c:formatCode>
                <c:ptCount val="2"/>
                <c:pt idx="0">
                  <c:v>0</c:v>
                </c:pt>
                <c:pt idx="1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79F-4C39-B73A-CDA3B75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2328"/>
        <c:axId val="359666840"/>
      </c:lineChart>
      <c:catAx>
        <c:axId val="35967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66840"/>
        <c:crosses val="autoZero"/>
        <c:auto val="1"/>
        <c:lblAlgn val="ctr"/>
        <c:lblOffset val="100"/>
        <c:noMultiLvlLbl val="1"/>
      </c:catAx>
      <c:valAx>
        <c:axId val="35966684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72328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febrero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1-40ED-9537-834AA055CDB6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1.180713315140252E-2"/>
                  <c:y val="2.775107071060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1-40ED-9537-834AA055CDB6}"/>
                </c:ext>
              </c:extLst>
            </c:dLbl>
            <c:dLbl>
              <c:idx val="2"/>
              <c:layout>
                <c:manualLayout>
                  <c:x val="7.7507080162917174E-3"/>
                  <c:y val="3.1716409982332008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gráficos!$C$8:$C$10</c:f>
              <c:numCache>
                <c:formatCode>0.0%</c:formatCode>
                <c:ptCount val="3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41-40ED-9537-834AA055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catAx>
        <c:axId val="35966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Algn val="ctr"/>
        <c:lblOffset val="100"/>
        <c:noMultiLvlLbl val="1"/>
      </c:cat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marzo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E89-B89B-DEE200033281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1.5623354350074859E-2"/>
                  <c:y val="4.020521671480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35-4E89-B89B-DEE200033281}"/>
                </c:ext>
              </c:extLst>
            </c:dLbl>
            <c:dLbl>
              <c:idx val="2"/>
              <c:layout>
                <c:manualLayout>
                  <c:x val="9.6587865780322583E-3"/>
                  <c:y val="4.001922067988252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2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A35-4E89-B89B-DEE200033281}"/>
                </c:ext>
              </c:extLst>
            </c:dLbl>
            <c:dLbl>
              <c:idx val="3"/>
              <c:layout>
                <c:manualLayout>
                  <c:x val="1.3666422836521032E-2"/>
                  <c:y val="4.6080656382281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gráficos!$C$8:$C$11</c:f>
              <c:numCache>
                <c:formatCode>0.0%</c:formatCode>
                <c:ptCount val="4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5-4E89-B89B-DEE20003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catAx>
        <c:axId val="35966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Algn val="ctr"/>
        <c:lblOffset val="100"/>
        <c:noMultiLvlLbl val="1"/>
      </c:cat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 Brigada Comunitaria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gráficos!$E$54:$E$67</c:f>
              <c:numCache>
                <c:formatCode>0%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8-43F6-8B36-8D9D9634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82656"/>
        <c:axId val="159380696"/>
      </c:barChart>
      <c:catAx>
        <c:axId val="159382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380696"/>
        <c:crosses val="autoZero"/>
        <c:auto val="1"/>
        <c:lblAlgn val="ctr"/>
        <c:lblOffset val="100"/>
        <c:noMultiLvlLbl val="0"/>
      </c:catAx>
      <c:valAx>
        <c:axId val="159380696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938265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abril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0-4D9E-948C-63C170897270}"/>
            </c:ext>
          </c:extLst>
        </c:ser>
        <c:ser>
          <c:idx val="1"/>
          <c:order val="1"/>
          <c:tx>
            <c:v>avance realizado</c:v>
          </c:tx>
          <c:dLbls>
            <c:dLbl>
              <c:idx val="1"/>
              <c:layout>
                <c:manualLayout>
                  <c:x val="-3.0975407500056378E-2"/>
                  <c:y val="3.9822994974916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00-4D9E-948C-63C170897270}"/>
                </c:ext>
              </c:extLst>
            </c:dLbl>
            <c:dLbl>
              <c:idx val="2"/>
              <c:layout>
                <c:manualLayout>
                  <c:x val="-1.5583431975571509E-2"/>
                  <c:y val="6.194705259123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00-4D9E-948C-63C170897270}"/>
                </c:ext>
              </c:extLst>
            </c:dLbl>
            <c:dLbl>
              <c:idx val="3"/>
              <c:layout>
                <c:manualLayout>
                  <c:x val="-1.3455216955743731E-2"/>
                  <c:y val="5.7396328689175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00-4D9E-948C-63C170897270}"/>
                </c:ext>
              </c:extLst>
            </c:dLbl>
            <c:dLbl>
              <c:idx val="4"/>
              <c:layout>
                <c:manualLayout>
                  <c:x val="-1.1533542368675076E-2"/>
                  <c:y val="6.4990734165815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gráficos!$C$8:$C$12</c:f>
              <c:numCache>
                <c:formatCode>0.0%</c:formatCode>
                <c:ptCount val="5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00-4D9E-948C-63C17089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312"/>
        <c:axId val="358617136"/>
      </c:lineChart>
      <c:catAx>
        <c:axId val="358618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136"/>
        <c:crosses val="autoZero"/>
        <c:auto val="1"/>
        <c:lblAlgn val="ctr"/>
        <c:lblOffset val="100"/>
        <c:noMultiLvlLbl val="1"/>
      </c:catAx>
      <c:valAx>
        <c:axId val="35861713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312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mayo 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5"/>
              <c:layout>
                <c:manualLayout>
                  <c:x val="-2.2702588821608505E-6"/>
                  <c:y val="1.8350043667892696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0-468B-9DE2-F446F8A0B0C6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4.2190491066077598E-3"/>
                  <c:y val="5.41905733867028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70-468B-9DE2-F446F8A0B0C6}"/>
                </c:ext>
              </c:extLst>
            </c:dLbl>
            <c:dLbl>
              <c:idx val="2"/>
              <c:layout>
                <c:manualLayout>
                  <c:x val="-6.1412016268372451E-3"/>
                  <c:y val="5.42020735841776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E70-468B-9DE2-F446F8A0B0C6}"/>
                </c:ext>
              </c:extLst>
            </c:dLbl>
            <c:dLbl>
              <c:idx val="3"/>
              <c:layout>
                <c:manualLayout>
                  <c:x val="-1.5032140811747712E-3"/>
                  <c:y val="5.8394059852284817E-2"/>
                </c:manualLayout>
              </c:layout>
              <c:tx>
                <c:rich>
                  <a:bodyPr/>
                  <a:lstStyle/>
                  <a:p>
                    <a:fld id="{2FDF2C8B-1575-41EF-9FF9-29BF00DA2B3C}" type="VALUE">
                      <a:rPr lang="en-US"/>
                      <a:pPr/>
                      <a:t>[VALOR]</a:t>
                    </a:fld>
                    <a:r>
                      <a:rPr lang="en-US"/>
                      <a:t>    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138473683764436E-2"/>
                      <c:h val="0.13207319645688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E70-468B-9DE2-F446F8A0B0C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70-468B-9DE2-F446F8A0B0C6}"/>
                </c:ext>
              </c:extLst>
            </c:dLbl>
            <c:dLbl>
              <c:idx val="5"/>
              <c:layout>
                <c:manualLayout>
                  <c:x val="-4.0047366681317401E-3"/>
                  <c:y val="8.2443601388698051E-2"/>
                </c:manualLayout>
              </c:layout>
              <c:tx>
                <c:rich>
                  <a:bodyPr/>
                  <a:lstStyle/>
                  <a:p>
                    <a:fld id="{31BF44AA-E018-4EA0-9A8E-CEB55A9D7F3F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gráficos!$C$8:$C$13</c:f>
              <c:numCache>
                <c:formatCode>0.0%</c:formatCode>
                <c:ptCount val="6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  <c:pt idx="5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70-468B-9DE2-F446F8A0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2624"/>
        <c:axId val="358623408"/>
      </c:lineChart>
      <c:catAx>
        <c:axId val="35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3408"/>
        <c:crosses val="autoZero"/>
        <c:auto val="1"/>
        <c:lblAlgn val="ctr"/>
        <c:lblOffset val="100"/>
        <c:noMultiLvlLbl val="1"/>
      </c:catAx>
      <c:valAx>
        <c:axId val="3586234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2624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junio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5752993412012E-3"/>
                  <c:y val="1.9378317645433737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C-462A-A2CF-9A52E788D0E0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1.7523371558438884E-3"/>
                  <c:y val="4.307389099376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8C-462A-A2CF-9A52E788D0E0}"/>
                </c:ext>
              </c:extLst>
            </c:dLbl>
            <c:dLbl>
              <c:idx val="2"/>
              <c:layout>
                <c:manualLayout>
                  <c:x val="1.1109133463366714E-4"/>
                  <c:y val="4.409169281316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8C-462A-A2CF-9A52E788D0E0}"/>
                </c:ext>
              </c:extLst>
            </c:dLbl>
            <c:dLbl>
              <c:idx val="3"/>
              <c:layout>
                <c:manualLayout>
                  <c:x val="-2.0747139171107998E-3"/>
                  <c:y val="5.090550753808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8C-462A-A2CF-9A52E788D0E0}"/>
                </c:ext>
              </c:extLst>
            </c:dLbl>
            <c:dLbl>
              <c:idx val="4"/>
              <c:layout>
                <c:manualLayout>
                  <c:x val="1.642759327131521E-3"/>
                  <c:y val="4.30738909937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8C-462A-A2CF-9A52E788D0E0}"/>
                </c:ext>
              </c:extLst>
            </c:dLbl>
            <c:dLbl>
              <c:idx val="5"/>
              <c:layout>
                <c:manualLayout>
                  <c:x val="-2.1871674070737634E-3"/>
                  <c:y val="3.9158082721603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8C-462A-A2CF-9A52E788D0E0}"/>
                </c:ext>
              </c:extLst>
            </c:dLbl>
            <c:dLbl>
              <c:idx val="6"/>
              <c:layout>
                <c:manualLayout>
                  <c:x val="-1.3851982784521678E-4"/>
                  <c:y val="3.5298390756965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5969473190966"/>
                      <c:h val="0.1239353318138763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gráficos!$C$8:$C$14</c:f>
              <c:numCache>
                <c:formatCode>0.0%</c:formatCode>
                <c:ptCount val="7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  <c:pt idx="5">
                  <c:v>9.897213365334398E-2</c:v>
                </c:pt>
                <c:pt idx="6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8C-462A-A2CF-9A52E788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9488"/>
        <c:axId val="358617920"/>
      </c:lineChart>
      <c:catAx>
        <c:axId val="3586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920"/>
        <c:crosses val="autoZero"/>
        <c:auto val="1"/>
        <c:lblAlgn val="ctr"/>
        <c:lblOffset val="100"/>
        <c:noMultiLvlLbl val="1"/>
      </c:catAx>
      <c:valAx>
        <c:axId val="3586179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948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julio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7.6908803398002415E-3"/>
                  <c:y val="1.2856256445946285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843-B0C8-D8B8340B2A66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-5.5662207272819736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D-4843-B0C8-D8B8340B2A66}"/>
                </c:ext>
              </c:extLst>
            </c:dLbl>
            <c:dLbl>
              <c:idx val="2"/>
              <c:layout>
                <c:manualLayout>
                  <c:x val="4.0238068427418915E-3"/>
                  <c:y val="2.4258419209408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D-4843-B0C8-D8B8340B2A66}"/>
                </c:ext>
              </c:extLst>
            </c:dLbl>
            <c:dLbl>
              <c:idx val="3"/>
              <c:layout>
                <c:manualLayout>
                  <c:x val="-3.8172132844652542E-3"/>
                  <c:y val="3.39458554486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D-4843-B0C8-D8B8340B2A66}"/>
                </c:ext>
              </c:extLst>
            </c:dLbl>
            <c:dLbl>
              <c:idx val="4"/>
              <c:layout>
                <c:manualLayout>
                  <c:x val="-5.7705440266763797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D-4843-B0C8-D8B8340B2A66}"/>
                </c:ext>
              </c:extLst>
            </c:dLbl>
            <c:dLbl>
              <c:idx val="5"/>
              <c:layout>
                <c:manualLayout>
                  <c:x val="-2.0942381434973126E-3"/>
                  <c:y val="4.880716803201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D-4843-B0C8-D8B8340B2A66}"/>
                </c:ext>
              </c:extLst>
            </c:dLbl>
            <c:dLbl>
              <c:idx val="6"/>
              <c:layout>
                <c:manualLayout>
                  <c:x val="1.7674722150582943E-3"/>
                  <c:y val="4.8807517405801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1D-4843-B0C8-D8B8340B2A66}"/>
                </c:ext>
              </c:extLst>
            </c:dLbl>
            <c:dLbl>
              <c:idx val="7"/>
              <c:layout>
                <c:manualLayout>
                  <c:x val="-7.1222561651150202E-3"/>
                  <c:y val="4.880769209269302E-2"/>
                </c:manualLayout>
              </c:layout>
              <c:tx>
                <c:rich>
                  <a:bodyPr/>
                  <a:lstStyle/>
                  <a:p>
                    <a:fld id="{FF38582F-C371-4C20-A302-3E3D7860EB61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51959650653842"/>
                      <c:h val="0.14043253871760256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gráficos!$C$8:$C$15</c:f>
              <c:numCache>
                <c:formatCode>0.0%</c:formatCode>
                <c:ptCount val="8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  <c:pt idx="5">
                  <c:v>9.897213365334398E-2</c:v>
                </c:pt>
                <c:pt idx="6">
                  <c:v>9.897213365334398E-2</c:v>
                </c:pt>
                <c:pt idx="7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1D-4843-B0C8-D8B8340B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704"/>
        <c:axId val="358619096"/>
      </c:lineChart>
      <c:catAx>
        <c:axId val="3586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9096"/>
        <c:crosses val="autoZero"/>
        <c:auto val="1"/>
        <c:lblAlgn val="ctr"/>
        <c:lblOffset val="100"/>
        <c:noMultiLvlLbl val="1"/>
      </c:catAx>
      <c:valAx>
        <c:axId val="35861909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704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agosto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E2B-A305-0EE69E02E9F5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4.0445418738655568E-3"/>
                  <c:y val="5.873726236289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0-4E2B-A305-0EE69E02E9F5}"/>
                </c:ext>
              </c:extLst>
            </c:dLbl>
            <c:dLbl>
              <c:idx val="2"/>
              <c:layout>
                <c:manualLayout>
                  <c:x val="-1.135341331909427E-2"/>
                  <c:y val="4.7274535470150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0-4E2B-A305-0EE69E02E9F5}"/>
                </c:ext>
              </c:extLst>
            </c:dLbl>
            <c:dLbl>
              <c:idx val="3"/>
              <c:layout>
                <c:manualLayout>
                  <c:x val="-3.8172132844652542E-3"/>
                  <c:y val="4.919509008885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0-4E2B-A305-0EE69E02E9F5}"/>
                </c:ext>
              </c:extLst>
            </c:dLbl>
            <c:dLbl>
              <c:idx val="4"/>
              <c:layout>
                <c:manualLayout>
                  <c:x val="-1.8222611294151474E-4"/>
                  <c:y val="5.0416933637844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0-4E2B-A305-0EE69E02E9F5}"/>
                </c:ext>
              </c:extLst>
            </c:dLbl>
            <c:dLbl>
              <c:idx val="5"/>
              <c:layout>
                <c:manualLayout>
                  <c:x val="-3.8801751307971817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0-4E2B-A305-0EE69E02E9F5}"/>
                </c:ext>
              </c:extLst>
            </c:dLbl>
            <c:dLbl>
              <c:idx val="6"/>
              <c:layout>
                <c:manualLayout>
                  <c:x val="-7.8080256981197414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C0-4E2B-A305-0EE69E02E9F5}"/>
                </c:ext>
              </c:extLst>
            </c:dLbl>
            <c:dLbl>
              <c:idx val="7"/>
              <c:layout>
                <c:manualLayout>
                  <c:x val="-5.8798191542044588E-3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0-4E2B-A305-0EE69E02E9F5}"/>
                </c:ext>
              </c:extLst>
            </c:dLbl>
            <c:dLbl>
              <c:idx val="8"/>
              <c:layout>
                <c:manualLayout>
                  <c:x val="3.6499708801460717E-3"/>
                  <c:y val="3.3281314900201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gráficos!$C$8:$C$16</c:f>
              <c:numCache>
                <c:formatCode>0.0%</c:formatCode>
                <c:ptCount val="9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  <c:pt idx="5">
                  <c:v>9.897213365334398E-2</c:v>
                </c:pt>
                <c:pt idx="6">
                  <c:v>9.897213365334398E-2</c:v>
                </c:pt>
                <c:pt idx="7">
                  <c:v>9.897213365334398E-2</c:v>
                </c:pt>
                <c:pt idx="8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C0-4E2B-A305-0EE69E02E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448"/>
        <c:axId val="358621056"/>
      </c:lineChart>
      <c:catAx>
        <c:axId val="35862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1056"/>
        <c:crosses val="autoZero"/>
        <c:auto val="1"/>
        <c:lblAlgn val="ctr"/>
        <c:lblOffset val="100"/>
        <c:noMultiLvlLbl val="1"/>
      </c:catAx>
      <c:valAx>
        <c:axId val="35862105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44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setiembre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5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gráficos!$B$8:$B$17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0.19026893365334396</c:v>
                </c:pt>
                <c:pt idx="3">
                  <c:v>0.28156573365334397</c:v>
                </c:pt>
                <c:pt idx="4">
                  <c:v>0.37934571585987187</c:v>
                </c:pt>
                <c:pt idx="5">
                  <c:v>0.50781971362153189</c:v>
                </c:pt>
                <c:pt idx="6">
                  <c:v>0.62833459409344206</c:v>
                </c:pt>
                <c:pt idx="7">
                  <c:v>0.7285307409120082</c:v>
                </c:pt>
                <c:pt idx="8">
                  <c:v>0.85498994091200831</c:v>
                </c:pt>
                <c:pt idx="9">
                  <c:v>0.9996533409120083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ECA-A3D2-C245AFE6007F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1"/>
              <c:layout>
                <c:manualLayout>
                  <c:x val="2.19520959718101E-3"/>
                  <c:y val="2.129578310016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3-4ECA-A3D2-C245AFE6007F}"/>
                </c:ext>
              </c:extLst>
            </c:dLbl>
            <c:dLbl>
              <c:idx val="2"/>
              <c:layout>
                <c:manualLayout>
                  <c:x val="2.177924482242577E-3"/>
                  <c:y val="3.479404238257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3-4ECA-A3D2-C245AFE6007F}"/>
                </c:ext>
              </c:extLst>
            </c:dLbl>
            <c:dLbl>
              <c:idx val="3"/>
              <c:layout>
                <c:manualLayout>
                  <c:x val="2.0187194762306925E-3"/>
                  <c:y val="1.5913775188648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3-4ECA-A3D2-C245AFE6007F}"/>
                </c:ext>
              </c:extLst>
            </c:dLbl>
            <c:dLbl>
              <c:idx val="4"/>
              <c:layout>
                <c:manualLayout>
                  <c:x val="-2.0766397736560393E-3"/>
                  <c:y val="1.2975454375117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3-4ECA-A3D2-C245AFE6007F}"/>
                </c:ext>
              </c:extLst>
            </c:dLbl>
            <c:dLbl>
              <c:idx val="5"/>
              <c:layout>
                <c:manualLayout>
                  <c:x val="1.589017583813925E-3"/>
                  <c:y val="4.576180798777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F3-4ECA-A3D2-C245AFE6007F}"/>
                </c:ext>
              </c:extLst>
            </c:dLbl>
            <c:dLbl>
              <c:idx val="6"/>
              <c:layout>
                <c:manualLayout>
                  <c:x val="1.1217197786164477E-2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F3-4ECA-A3D2-C245AFE6007F}"/>
                </c:ext>
              </c:extLst>
            </c:dLbl>
            <c:dLbl>
              <c:idx val="7"/>
              <c:layout>
                <c:manualLayout>
                  <c:x val="1.1217129852151618E-2"/>
                  <c:y val="1.66406574501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F3-4ECA-A3D2-C245AFE6007F}"/>
                </c:ext>
              </c:extLst>
            </c:dLbl>
            <c:dLbl>
              <c:idx val="8"/>
              <c:layout>
                <c:manualLayout>
                  <c:x val="7.7567711405295003E-3"/>
                  <c:y val="2.912115053767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F3-4ECA-A3D2-C245AFE6007F}"/>
                </c:ext>
              </c:extLst>
            </c:dLbl>
            <c:dLbl>
              <c:idx val="9"/>
              <c:layout>
                <c:manualLayout>
                  <c:x val="0"/>
                  <c:y val="4.9921972350302872E-2"/>
                </c:manualLayout>
              </c:layout>
              <c:tx>
                <c:rich>
                  <a:bodyPr/>
                  <a:lstStyle/>
                  <a:p>
                    <a:fld id="{9DC5CAF2-FD52-43E9-9E44-90A8D63AC660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gráficos!$A$8:$A$17</c:f>
              <c:strCache>
                <c:ptCount val="10"/>
                <c:pt idx="0">
                  <c:v>Planificación</c:v>
                </c:pt>
                <c:pt idx="1">
                  <c:v>Ene 26</c:v>
                </c:pt>
                <c:pt idx="2">
                  <c:v>Feb 26</c:v>
                </c:pt>
                <c:pt idx="3">
                  <c:v>Mar 26</c:v>
                </c:pt>
                <c:pt idx="4">
                  <c:v>Abr 26</c:v>
                </c:pt>
                <c:pt idx="5">
                  <c:v>May 26</c:v>
                </c:pt>
                <c:pt idx="6">
                  <c:v>Jun 26</c:v>
                </c:pt>
                <c:pt idx="7">
                  <c:v>Jul 26</c:v>
                </c:pt>
                <c:pt idx="8">
                  <c:v>Ago 26</c:v>
                </c:pt>
                <c:pt idx="9">
                  <c:v>Set 26</c:v>
                </c:pt>
              </c:strCache>
            </c:strRef>
          </c:cat>
          <c:val>
            <c:numRef>
              <c:f>gráficos!$C$8:$C$17</c:f>
              <c:numCache>
                <c:formatCode>0.0%</c:formatCode>
                <c:ptCount val="10"/>
                <c:pt idx="0">
                  <c:v>0</c:v>
                </c:pt>
                <c:pt idx="1">
                  <c:v>9.897213365334398E-2</c:v>
                </c:pt>
                <c:pt idx="2">
                  <c:v>9.897213365334398E-2</c:v>
                </c:pt>
                <c:pt idx="3">
                  <c:v>9.897213365334398E-2</c:v>
                </c:pt>
                <c:pt idx="4">
                  <c:v>9.897213365334398E-2</c:v>
                </c:pt>
                <c:pt idx="5">
                  <c:v>9.897213365334398E-2</c:v>
                </c:pt>
                <c:pt idx="6">
                  <c:v>9.897213365334398E-2</c:v>
                </c:pt>
                <c:pt idx="7">
                  <c:v>9.897213365334398E-2</c:v>
                </c:pt>
                <c:pt idx="8">
                  <c:v>9.897213365334398E-2</c:v>
                </c:pt>
                <c:pt idx="9">
                  <c:v>9.897213365334398E-2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F3-4ECA-A3D2-C245AFE6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840"/>
        <c:axId val="358622232"/>
      </c:lineChart>
      <c:catAx>
        <c:axId val="3586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2232"/>
        <c:crosses val="autoZero"/>
        <c:auto val="1"/>
        <c:lblAlgn val="ctr"/>
        <c:lblOffset val="100"/>
        <c:noMultiLvlLbl val="1"/>
      </c:catAx>
      <c:valAx>
        <c:axId val="3586222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840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</a:t>
            </a:r>
            <a:r>
              <a:rPr lang="en-US" baseline="0"/>
              <a:t> Policía y Centro de Salud 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(gráficos!$A$54,gráficos!$A$55,gráficos!$A$65,gráficos!$A$67)</c:f>
              <c:strCache>
                <c:ptCount val="4"/>
                <c:pt idx="0">
                  <c:v>Huaricanga</c:v>
                </c:pt>
                <c:pt idx="1">
                  <c:v>Chasquitambo</c:v>
                </c:pt>
                <c:pt idx="2">
                  <c:v>Chiquián</c:v>
                </c:pt>
                <c:pt idx="3">
                  <c:v>Huallanca</c:v>
                </c:pt>
              </c:strCache>
            </c:strRef>
          </c:cat>
          <c:val>
            <c:numRef>
              <c:f>(gráficos!$G$54,gráficos!$G$55,gráficos!$G$65,gráficos!$G$67)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D-4612-82E1-4CB9A9D5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1816"/>
        <c:axId val="359102600"/>
      </c:barChart>
      <c:catAx>
        <c:axId val="359101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2600"/>
        <c:crosses val="autoZero"/>
        <c:auto val="1"/>
        <c:lblAlgn val="ctr"/>
        <c:lblOffset val="100"/>
        <c:noMultiLvlLbl val="0"/>
      </c:catAx>
      <c:valAx>
        <c:axId val="35910260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18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204786</xdr:colOff>
      <xdr:row>17</xdr:row>
      <xdr:rowOff>0</xdr:rowOff>
    </xdr:from>
    <xdr:to>
      <xdr:col>19</xdr:col>
      <xdr:colOff>142875</xdr:colOff>
      <xdr:row>41</xdr:row>
      <xdr:rowOff>26194</xdr:rowOff>
    </xdr:to>
    <xdr:graphicFrame macro="">
      <xdr:nvGraphicFramePr>
        <xdr:cNvPr id="10" name="45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30617</xdr:colOff>
      <xdr:row>56</xdr:row>
      <xdr:rowOff>66715</xdr:rowOff>
    </xdr:from>
    <xdr:to>
      <xdr:col>21</xdr:col>
      <xdr:colOff>202406</xdr:colOff>
      <xdr:row>78</xdr:row>
      <xdr:rowOff>16823</xdr:rowOff>
    </xdr:to>
    <xdr:graphicFrame macro="">
      <xdr:nvGraphicFramePr>
        <xdr:cNvPr id="50" name="49 Gráfico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36017</xdr:colOff>
      <xdr:row>46</xdr:row>
      <xdr:rowOff>65435</xdr:rowOff>
    </xdr:from>
    <xdr:to>
      <xdr:col>32</xdr:col>
      <xdr:colOff>576109</xdr:colOff>
      <xdr:row>60</xdr:row>
      <xdr:rowOff>54429</xdr:rowOff>
    </xdr:to>
    <xdr:graphicFrame macro="">
      <xdr:nvGraphicFramePr>
        <xdr:cNvPr id="56" name="55 Gráfic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593911</xdr:colOff>
      <xdr:row>60</xdr:row>
      <xdr:rowOff>155015</xdr:rowOff>
    </xdr:from>
    <xdr:to>
      <xdr:col>32</xdr:col>
      <xdr:colOff>521681</xdr:colOff>
      <xdr:row>76</xdr:row>
      <xdr:rowOff>150441</xdr:rowOff>
    </xdr:to>
    <xdr:graphicFrame macro="">
      <xdr:nvGraphicFramePr>
        <xdr:cNvPr id="57" name="56 Gráfico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593911</xdr:colOff>
      <xdr:row>78</xdr:row>
      <xdr:rowOff>145677</xdr:rowOff>
    </xdr:from>
    <xdr:to>
      <xdr:col>32</xdr:col>
      <xdr:colOff>521681</xdr:colOff>
      <xdr:row>95</xdr:row>
      <xdr:rowOff>150441</xdr:rowOff>
    </xdr:to>
    <xdr:graphicFrame macro="">
      <xdr:nvGraphicFramePr>
        <xdr:cNvPr id="58" name="57 Gráfico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593911</xdr:colOff>
      <xdr:row>97</xdr:row>
      <xdr:rowOff>145677</xdr:rowOff>
    </xdr:from>
    <xdr:to>
      <xdr:col>32</xdr:col>
      <xdr:colOff>521681</xdr:colOff>
      <xdr:row>112</xdr:row>
      <xdr:rowOff>150441</xdr:rowOff>
    </xdr:to>
    <xdr:graphicFrame macro="">
      <xdr:nvGraphicFramePr>
        <xdr:cNvPr id="59" name="58 Gráfic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593911</xdr:colOff>
      <xdr:row>114</xdr:row>
      <xdr:rowOff>145677</xdr:rowOff>
    </xdr:from>
    <xdr:to>
      <xdr:col>32</xdr:col>
      <xdr:colOff>521681</xdr:colOff>
      <xdr:row>130</xdr:row>
      <xdr:rowOff>150441</xdr:rowOff>
    </xdr:to>
    <xdr:graphicFrame macro="">
      <xdr:nvGraphicFramePr>
        <xdr:cNvPr id="60" name="59 Gráfic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593911</xdr:colOff>
      <xdr:row>132</xdr:row>
      <xdr:rowOff>145677</xdr:rowOff>
    </xdr:from>
    <xdr:to>
      <xdr:col>32</xdr:col>
      <xdr:colOff>521681</xdr:colOff>
      <xdr:row>148</xdr:row>
      <xdr:rowOff>150441</xdr:rowOff>
    </xdr:to>
    <xdr:graphicFrame macro="">
      <xdr:nvGraphicFramePr>
        <xdr:cNvPr id="61" name="60 Gráfic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27214</xdr:colOff>
      <xdr:row>69</xdr:row>
      <xdr:rowOff>8504</xdr:rowOff>
    </xdr:from>
    <xdr:to>
      <xdr:col>10</xdr:col>
      <xdr:colOff>467744</xdr:colOff>
      <xdr:row>84</xdr:row>
      <xdr:rowOff>79943</xdr:rowOff>
    </xdr:to>
    <xdr:graphicFrame macro="">
      <xdr:nvGraphicFramePr>
        <xdr:cNvPr id="63" name="62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163282</xdr:colOff>
      <xdr:row>98</xdr:row>
      <xdr:rowOff>175191</xdr:rowOff>
    </xdr:from>
    <xdr:to>
      <xdr:col>21</xdr:col>
      <xdr:colOff>578300</xdr:colOff>
      <xdr:row>116</xdr:row>
      <xdr:rowOff>144576</xdr:rowOff>
    </xdr:to>
    <xdr:graphicFrame macro="">
      <xdr:nvGraphicFramePr>
        <xdr:cNvPr id="66" name="65 Gráfico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3088820</xdr:colOff>
      <xdr:row>85</xdr:row>
      <xdr:rowOff>74840</xdr:rowOff>
    </xdr:from>
    <xdr:to>
      <xdr:col>10</xdr:col>
      <xdr:colOff>528976</xdr:colOff>
      <xdr:row>107</xdr:row>
      <xdr:rowOff>159686</xdr:rowOff>
    </xdr:to>
    <xdr:graphicFrame macro="">
      <xdr:nvGraphicFramePr>
        <xdr:cNvPr id="67" name="66 Gráfic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71438</xdr:colOff>
      <xdr:row>42</xdr:row>
      <xdr:rowOff>15877</xdr:rowOff>
    </xdr:from>
    <xdr:to>
      <xdr:col>21</xdr:col>
      <xdr:colOff>250032</xdr:colOff>
      <xdr:row>55</xdr:row>
      <xdr:rowOff>134940</xdr:rowOff>
    </xdr:to>
    <xdr:graphicFrame macro="">
      <xdr:nvGraphicFramePr>
        <xdr:cNvPr id="2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193146</xdr:colOff>
      <xdr:row>78</xdr:row>
      <xdr:rowOff>145784</xdr:rowOff>
    </xdr:from>
    <xdr:to>
      <xdr:col>21</xdr:col>
      <xdr:colOff>320146</xdr:colOff>
      <xdr:row>98</xdr:row>
      <xdr:rowOff>83344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11208</xdr:colOff>
      <xdr:row>3</xdr:row>
      <xdr:rowOff>81643</xdr:rowOff>
    </xdr:from>
    <xdr:to>
      <xdr:col>32</xdr:col>
      <xdr:colOff>585107</xdr:colOff>
      <xdr:row>19</xdr:row>
      <xdr:rowOff>43420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9805</xdr:colOff>
      <xdr:row>19</xdr:row>
      <xdr:rowOff>179295</xdr:rowOff>
    </xdr:from>
    <xdr:to>
      <xdr:col>32</xdr:col>
      <xdr:colOff>542692</xdr:colOff>
      <xdr:row>36</xdr:row>
      <xdr:rowOff>0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595313</xdr:colOff>
      <xdr:row>36</xdr:row>
      <xdr:rowOff>166688</xdr:rowOff>
    </xdr:from>
    <xdr:to>
      <xdr:col>32</xdr:col>
      <xdr:colOff>509075</xdr:colOff>
      <xdr:row>44</xdr:row>
      <xdr:rowOff>1701893</xdr:rowOff>
    </xdr:to>
    <xdr:graphicFrame macro="">
      <xdr:nvGraphicFramePr>
        <xdr:cNvPr id="4" name="25 Gráfico">
          <a:extLst>
            <a:ext uri="{FF2B5EF4-FFF2-40B4-BE49-F238E27FC236}">
              <a16:creationId xmlns:a16="http://schemas.microsoft.com/office/drawing/2014/main" id="{5862C95E-9BE3-4224-BE35-63078C20CC8E}"/>
            </a:ext>
            <a:ext uri="{147F2762-F138-4A5C-976F-8EAC2B608ADB}">
              <a16:predDERef xmlns:a16="http://schemas.microsoft.com/office/drawing/2014/main" pre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0.29849</cdr:x>
      <cdr:y>0.12561</cdr:y>
    </cdr:from>
    <cdr:to>
      <cdr:x>0.42719</cdr:x>
      <cdr:y>0.20933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61062" y="577573"/>
          <a:ext cx="888666" cy="384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1800" b="1" baseline="0">
              <a:solidFill>
                <a:srgbClr val="FF0000"/>
              </a:solidFill>
            </a:rPr>
            <a:t>100 %</a:t>
          </a:r>
          <a:endParaRPr lang="es-PE" sz="18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4167-FC0C-4976-97B8-6E03C45DA58A}">
  <dimension ref="B2:J10"/>
  <sheetViews>
    <sheetView workbookViewId="0">
      <selection activeCell="E11" sqref="E11"/>
    </sheetView>
  </sheetViews>
  <sheetFormatPr baseColWidth="10" defaultRowHeight="15" x14ac:dyDescent="0.25"/>
  <sheetData>
    <row r="2" spans="2:10" x14ac:dyDescent="0.25">
      <c r="G2" t="s">
        <v>93</v>
      </c>
      <c r="I2" t="s">
        <v>94</v>
      </c>
    </row>
    <row r="4" spans="2:10" x14ac:dyDescent="0.25">
      <c r="B4" s="7" t="s">
        <v>5</v>
      </c>
      <c r="G4">
        <f>'avance esperado'!B9</f>
        <v>42</v>
      </c>
      <c r="H4" s="52">
        <v>0.16000319999999998</v>
      </c>
      <c r="I4">
        <f>'avance realizado'!B9</f>
        <v>14</v>
      </c>
      <c r="J4" s="68">
        <f>I4/$I$10</f>
        <v>0.66666666666666663</v>
      </c>
    </row>
    <row r="5" spans="2:10" x14ac:dyDescent="0.25">
      <c r="B5" s="7" t="s">
        <v>24</v>
      </c>
      <c r="G5">
        <f>'avance esperado'!B80</f>
        <v>70</v>
      </c>
      <c r="H5" s="52">
        <v>0.45648399999999995</v>
      </c>
      <c r="I5">
        <f>'avance realizado'!B80</f>
        <v>7</v>
      </c>
      <c r="J5" s="68">
        <f t="shared" ref="J5:J9" si="0">I5/$I$10</f>
        <v>0.33333333333333331</v>
      </c>
    </row>
    <row r="6" spans="2:10" x14ac:dyDescent="0.25">
      <c r="B6" s="7" t="s">
        <v>31</v>
      </c>
      <c r="G6">
        <f>'avance esperado'!B180</f>
        <v>33</v>
      </c>
      <c r="H6" s="52">
        <v>0.12158783999999999</v>
      </c>
      <c r="I6">
        <f>'avance realizado'!B180</f>
        <v>0</v>
      </c>
      <c r="J6" s="68">
        <f t="shared" si="0"/>
        <v>0</v>
      </c>
    </row>
    <row r="7" spans="2:10" x14ac:dyDescent="0.25">
      <c r="B7" t="s">
        <v>90</v>
      </c>
      <c r="G7">
        <f>'avance esperado'!B237</f>
        <v>9</v>
      </c>
      <c r="H7" s="52">
        <v>5.9265500000000006E-2</v>
      </c>
      <c r="I7">
        <f>'avance realizado'!B237</f>
        <v>0</v>
      </c>
      <c r="J7" s="68">
        <f t="shared" si="0"/>
        <v>0</v>
      </c>
    </row>
    <row r="8" spans="2:10" x14ac:dyDescent="0.25">
      <c r="B8" t="s">
        <v>91</v>
      </c>
      <c r="G8">
        <f>'avance esperado'!B258</f>
        <v>4</v>
      </c>
      <c r="H8" s="52">
        <v>0.13202</v>
      </c>
      <c r="I8">
        <f>'avance realizado'!B258</f>
        <v>0</v>
      </c>
      <c r="J8" s="68">
        <f t="shared" si="0"/>
        <v>0</v>
      </c>
    </row>
    <row r="9" spans="2:10" x14ac:dyDescent="0.25">
      <c r="B9" t="s">
        <v>92</v>
      </c>
      <c r="G9">
        <f>'avance esperado'!B266</f>
        <v>56</v>
      </c>
      <c r="H9" s="52">
        <v>7.0324800000000007E-2</v>
      </c>
      <c r="I9">
        <f>'avance realizado'!B266</f>
        <v>0</v>
      </c>
      <c r="J9" s="68">
        <f t="shared" si="0"/>
        <v>0</v>
      </c>
    </row>
    <row r="10" spans="2:10" x14ac:dyDescent="0.25">
      <c r="G10">
        <f>SUM(G4:G9)</f>
        <v>214</v>
      </c>
      <c r="I10">
        <f>SUM(I4:I9)</f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Y352"/>
  <sheetViews>
    <sheetView zoomScale="80" zoomScaleNormal="80" workbookViewId="0">
      <pane xSplit="4" ySplit="7" topLeftCell="E8" activePane="bottomRight" state="frozenSplit"/>
      <selection pane="topRight" activeCell="H1" sqref="H1"/>
      <selection pane="bottomLeft" activeCell="A9" sqref="A9"/>
      <selection pane="bottomRight" activeCell="D9" sqref="D9"/>
    </sheetView>
  </sheetViews>
  <sheetFormatPr baseColWidth="10" defaultColWidth="9.140625" defaultRowHeight="15" x14ac:dyDescent="0.25"/>
  <cols>
    <col min="1" max="1" width="58.5703125" customWidth="1"/>
    <col min="2" max="2" width="4.85546875" customWidth="1"/>
    <col min="3" max="3" width="7.28515625" customWidth="1"/>
    <col min="4" max="4" width="9" customWidth="1"/>
    <col min="5" max="5" width="3.85546875" customWidth="1"/>
    <col min="6" max="6" width="6.7109375" customWidth="1"/>
    <col min="7" max="8" width="3.85546875" customWidth="1"/>
    <col min="9" max="9" width="7.140625" customWidth="1"/>
    <col min="10" max="10" width="3.85546875" customWidth="1"/>
    <col min="11" max="11" width="7.140625" customWidth="1"/>
    <col min="12" max="12" width="5.7109375" customWidth="1"/>
    <col min="13" max="41" width="3.85546875" customWidth="1"/>
    <col min="42" max="42" width="10.85546875" customWidth="1"/>
    <col min="43" max="50" width="3.85546875" customWidth="1"/>
    <col min="51" max="51" width="4.28515625" customWidth="1"/>
    <col min="52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140625" customWidth="1"/>
    <col min="255" max="1055" width="3.7109375" customWidth="1"/>
  </cols>
  <sheetData>
    <row r="1" spans="1:285" ht="15" hidden="1" customHeight="1" x14ac:dyDescent="0.25">
      <c r="A1" s="6"/>
      <c r="B1" s="80" t="s">
        <v>0</v>
      </c>
      <c r="C1" s="80" t="s">
        <v>1</v>
      </c>
      <c r="D1" s="80" t="s">
        <v>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80"/>
      <c r="C2" s="80"/>
      <c r="D2" s="80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4.1500000000000004" hidden="1" customHeight="1" x14ac:dyDescent="0.25">
      <c r="A3" s="6"/>
      <c r="B3" s="80"/>
      <c r="C3" s="80"/>
      <c r="D3" s="8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80"/>
      <c r="C4" s="80"/>
      <c r="D4" s="80"/>
      <c r="E4" s="69">
        <v>46023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5">
        <v>46054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2">
        <v>46082</v>
      </c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3">
        <v>46113</v>
      </c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2">
        <v>46143</v>
      </c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3">
        <v>46174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2">
        <v>46204</v>
      </c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3">
        <v>46235</v>
      </c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2">
        <v>46266</v>
      </c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</row>
    <row r="5" spans="1:285" ht="17.25" customHeight="1" x14ac:dyDescent="0.25">
      <c r="A5" s="6"/>
      <c r="B5" s="80"/>
      <c r="C5" s="80"/>
      <c r="D5" s="80"/>
      <c r="E5" s="33"/>
      <c r="F5" s="70" t="s">
        <v>3</v>
      </c>
      <c r="G5" s="70"/>
      <c r="H5" s="70"/>
      <c r="I5" s="70"/>
      <c r="J5" s="70"/>
      <c r="K5" s="33">
        <f>K6</f>
        <v>9.8972133653343981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6" t="s">
        <v>3</v>
      </c>
      <c r="AL5" s="76"/>
      <c r="AM5" s="76"/>
      <c r="AN5" s="76"/>
      <c r="AO5" s="76"/>
      <c r="AP5" s="31">
        <f>K6+AP6</f>
        <v>19.026893365334395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4" t="s">
        <v>3</v>
      </c>
      <c r="BN5" s="74"/>
      <c r="BO5" s="74"/>
      <c r="BP5" s="74"/>
      <c r="BQ5" s="74"/>
      <c r="BR5" s="26">
        <f>BR6+AP5</f>
        <v>28.156573365334395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71" t="s">
        <v>3</v>
      </c>
      <c r="CS5" s="71"/>
      <c r="CT5" s="71"/>
      <c r="CU5" s="71"/>
      <c r="CV5" s="71"/>
      <c r="CW5" s="25">
        <f>CW6+BR5</f>
        <v>37.934571585987186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4" t="s">
        <v>3</v>
      </c>
      <c r="DW5" s="74"/>
      <c r="DX5" s="74"/>
      <c r="DY5" s="74"/>
      <c r="DZ5" s="74"/>
      <c r="EA5" s="26">
        <f>EA6+CW5</f>
        <v>50.781971362153193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71" t="s">
        <v>3</v>
      </c>
      <c r="FB5" s="71"/>
      <c r="FC5" s="71"/>
      <c r="FD5" s="71"/>
      <c r="FE5" s="71"/>
      <c r="FF5" s="25">
        <f>FF6+EA5</f>
        <v>62.833459409344208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4" t="s">
        <v>3</v>
      </c>
      <c r="GF5" s="74"/>
      <c r="GG5" s="74"/>
      <c r="GH5" s="74"/>
      <c r="GI5" s="74"/>
      <c r="GJ5" s="26">
        <f>GJ6+FF5</f>
        <v>72.853074091200824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71" t="s">
        <v>3</v>
      </c>
      <c r="HK5" s="71"/>
      <c r="HL5" s="71"/>
      <c r="HM5" s="71"/>
      <c r="HN5" s="71"/>
      <c r="HO5" s="25">
        <f>HO6+GJ5</f>
        <v>85.498994091200828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4" t="s">
        <v>3</v>
      </c>
      <c r="IP5" s="74"/>
      <c r="IQ5" s="74"/>
      <c r="IR5" s="74"/>
      <c r="IS5" s="74"/>
      <c r="IT5" s="26">
        <f>IT6+HO5</f>
        <v>99.96533409120083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80"/>
      <c r="C6" s="80"/>
      <c r="D6" s="80"/>
      <c r="E6" s="33"/>
      <c r="F6" s="70" t="s">
        <v>4</v>
      </c>
      <c r="G6" s="70"/>
      <c r="H6" s="70"/>
      <c r="I6" s="70"/>
      <c r="J6" s="70"/>
      <c r="K6" s="33">
        <f>(((COUNTIFS(E12:AI78,"X"))*$C$9/$B$9*$D$9)+((COUNTIFS(E83:AI178,"X"))*$C$80/$B$80*$D$80)+((COUNTIFS(E183:AI235,"X"))*$C$180/$B$180*$D$180)+((COUNTIFS(E240:AI256,"X"))*$C$237/$B$237*$D$237)+((COUNTIFS(E261:AI264,"X"))*$C$258/$B$258*$D$258)+((COUNTIFS(E269:AI350,"X"))*$C$266/$B$266*$D$266))/100</f>
        <v>9.8972133653343981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6" t="s">
        <v>4</v>
      </c>
      <c r="AL6" s="76"/>
      <c r="AM6" s="76"/>
      <c r="AN6" s="76"/>
      <c r="AO6" s="76"/>
      <c r="AP6" s="33">
        <f>(((COUNTIFS(AJ12:BK78,"X"))*$C$9/$B$9*$D$9)+((COUNTIFS(AJ83:BK178,"X"))*$C$80/$B$80*$D$80)+((COUNTIFS(AJ183:BK235,"X"))*$C$180/$B$180*$D$180)+((COUNTIFS(AJ240:BK256,"X"))*$C$237/$B$237*$D$237)+((COUNTIFS(AJ261:BK264,"X"))*$C$258/$B$258*$D$258)+((COUNTIFS(AJ269:BK350,"X"))*$C$266/$B$266*$D$266))/100</f>
        <v>9.1296799999999987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4" t="s">
        <v>4</v>
      </c>
      <c r="BN6" s="74"/>
      <c r="BO6" s="74"/>
      <c r="BP6" s="74"/>
      <c r="BQ6" s="74"/>
      <c r="BR6" s="33">
        <f>(((COUNTIFS(BL12:CP78,"X"))*$C$9/$B$9*$D$9)+((COUNTIFS(BL83:CP178,"X"))*$C$80/$B$80*$D$80)+((COUNTIFS(BL183:CP235,"X"))*$C$180/$B$180*$D$180)+((COUNTIFS(BL240:CP256,"X"))*$C$237/$B$237*$D$237)+((COUNTIFS(BL261:CP264,"X"))*$C$258/$B$258*$D$258)+((COUNTIFS(BL269:CP350,"X"))*$C$266/$B$266*$D$266))/100</f>
        <v>9.1296799999999987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71" t="s">
        <v>4</v>
      </c>
      <c r="CS6" s="71"/>
      <c r="CT6" s="71"/>
      <c r="CU6" s="71"/>
      <c r="CV6" s="71"/>
      <c r="CW6" s="33">
        <f>(((COUNTIFS(CQ12:DT78,"X"))*$C$9/$B$9*$D$9)+((COUNTIFS(CQ83:DT178,"X"))*$C$80/$B$80*$D$80)+((COUNTIFS(CQ183:DT235,"X"))*$C$180/$B$180*$D$180)+((COUNTIFS(CQ240:DT256,"X"))*$C$237/$B$237*$D$237)+((COUNTIFS(CQ261:DT264,"X"))*$C$258/$B$258*$D$258)+((COUNTIFS(CQ269:DT350,"X"))*$C$266/$B$266*$D$266))/100</f>
        <v>9.7779982206527869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4" t="s">
        <v>4</v>
      </c>
      <c r="DW6" s="74"/>
      <c r="DX6" s="74"/>
      <c r="DY6" s="74"/>
      <c r="DZ6" s="74"/>
      <c r="EA6" s="33">
        <f>(((COUNTIFS(DU12:EY78,"X"))*$C$9/$B$9*$D$9)+((COUNTIFS(DU83:EY178,"X"))*$C$80/$B$80*$D$80)+((COUNTIFS(DU183:EY235,"X"))*$C$180/$B$180*$D$180)+((COUNTIFS(DU240:EY256,"X"))*$C$237/$B$237*$D$237)+((COUNTIFS(DU261:EY264,"X"))*$C$258/$B$258*$D$258)+((COUNTIFS(DU269:EY350,"X"))*$C$266/$B$266*$D$266))/100</f>
        <v>12.847399776166007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71" t="s">
        <v>4</v>
      </c>
      <c r="FB6" s="71"/>
      <c r="FC6" s="71"/>
      <c r="FD6" s="71"/>
      <c r="FE6" s="71"/>
      <c r="FF6" s="33">
        <f>(((COUNTIFS(EZ12:GC78,"X"))*$C$9/$B$9*$D$9)+((COUNTIFS(EZ83:GC178,"X"))*$C$80/$B$80*$D$80)+((COUNTIFS(EZ183:GC235,"X"))*$C$180/$B$180*$D$180)+((COUNTIFS(EZ240:GC256,"X"))*$C$237/$B$237*$D$237)+((COUNTIFS(EZ261:GC264,"X"))*$C$258/$B$258*$D$258)+((COUNTIFS(EZ269:GC350,"X"))*$C$266/$B$266*$D$266))/100</f>
        <v>12.051488047191015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4" t="s">
        <v>4</v>
      </c>
      <c r="GF6" s="74"/>
      <c r="GG6" s="74"/>
      <c r="GH6" s="74"/>
      <c r="GI6" s="74"/>
      <c r="GJ6" s="33">
        <f>(((COUNTIFS(GD12:HH78,"X"))*$C$9/$B$9*$D$9)+((COUNTIFS(GD83:HH178,"X"))*$C$80/$B$80*$D$80)+((COUNTIFS(GD183:HH235,"X"))*$C$180/$B$180*$D$180)+((COUNTIFS(GD240:HH256,"X"))*$C$237/$B$237*$D$237)+((COUNTIFS(GD261:HH264,"X"))*$C$258/$B$258*$D$258)+((COUNTIFS(GD269:HH350,"X"))*$C$266/$B$266*$D$266))/100</f>
        <v>10.019614681856615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71" t="s">
        <v>4</v>
      </c>
      <c r="HK6" s="71"/>
      <c r="HL6" s="71"/>
      <c r="HM6" s="71"/>
      <c r="HN6" s="71"/>
      <c r="HO6" s="33">
        <f>(((COUNTIFS(HI12:IM78,"X"))*$C$9/$B$9*$D$9)+((COUNTIFS(HI83:IM178,"X"))*$C$80/$B$80*$D$80)+((COUNTIFS(HI183:IM235,"X"))*$C$180/$B$180*$D$180)+((COUNTIFS(HI240:IM256,"X"))*$C$237/$B$237*$D$237)+((COUNTIFS(HI261:IM264,"X"))*$C$258/$B$258*$D$258)+((COUNTIFS(HI269:IM350,"X"))*$C$266/$B$266*$D$266))/100</f>
        <v>12.645919999999998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4" t="s">
        <v>4</v>
      </c>
      <c r="IP6" s="74"/>
      <c r="IQ6" s="74"/>
      <c r="IR6" s="74"/>
      <c r="IS6" s="74"/>
      <c r="IT6" s="33">
        <f>(((COUNTIFS(IN12:JQ78,"X"))*$C$9/$B$9*$D$9)+((COUNTIFS(IN83:JQ178,"X"))*$C$80/$B$80*$D$80)+((COUNTIFS(IN183:JQ235,"X"))*$C$180/$B$180*$D$180)+((COUNTIFS(IN240:JQ256,"X"))*$C$237/$B$237*$D$237)+((COUNTIFS(IN261:JQ264,"X"))*$C$258/$B$258*$D$258)+((COUNTIFS(IN269:JQ350,"X"))*$C$266/$B$266*$D$266))/100</f>
        <v>14.466340000000001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71"/>
      <c r="JS6" s="71"/>
      <c r="JT6" s="71"/>
      <c r="JU6" s="71"/>
      <c r="JV6" s="71"/>
      <c r="JW6" s="71"/>
      <c r="JX6" s="71"/>
      <c r="JY6" s="71"/>
    </row>
    <row r="7" spans="1:285" ht="17.25" customHeight="1" x14ac:dyDescent="0.25">
      <c r="A7" s="6"/>
      <c r="B7" s="80"/>
      <c r="C7" s="80"/>
      <c r="D7" s="80"/>
      <c r="E7" s="34">
        <v>1</v>
      </c>
      <c r="F7" s="34">
        <f>E7+1</f>
        <v>2</v>
      </c>
      <c r="G7" s="34">
        <f>F7+1</f>
        <v>3</v>
      </c>
      <c r="H7" s="34">
        <f t="shared" ref="H7" si="0">G7+1</f>
        <v>4</v>
      </c>
      <c r="I7" s="34">
        <f t="shared" ref="I7" si="1">H7+1</f>
        <v>5</v>
      </c>
      <c r="J7" s="34">
        <f t="shared" ref="J7" si="2">I7+1</f>
        <v>6</v>
      </c>
      <c r="K7" s="34">
        <f t="shared" ref="K7" si="3">J7+1</f>
        <v>7</v>
      </c>
      <c r="L7" s="34">
        <f t="shared" ref="L7" si="4">K7+1</f>
        <v>8</v>
      </c>
      <c r="M7" s="34">
        <f t="shared" ref="M7" si="5">L7+1</f>
        <v>9</v>
      </c>
      <c r="N7" s="34">
        <f t="shared" ref="N7" si="6">M7+1</f>
        <v>10</v>
      </c>
      <c r="O7" s="34">
        <f t="shared" ref="O7" si="7">N7+1</f>
        <v>11</v>
      </c>
      <c r="P7" s="34">
        <f t="shared" ref="P7" si="8">O7+1</f>
        <v>12</v>
      </c>
      <c r="Q7" s="34">
        <f t="shared" ref="Q7" si="9">P7+1</f>
        <v>13</v>
      </c>
      <c r="R7" s="34">
        <f t="shared" ref="R7" si="10">Q7+1</f>
        <v>14</v>
      </c>
      <c r="S7" s="34">
        <f t="shared" ref="S7" si="11">R7+1</f>
        <v>15</v>
      </c>
      <c r="T7" s="34">
        <f t="shared" ref="T7" si="12">S7+1</f>
        <v>16</v>
      </c>
      <c r="U7" s="34">
        <f t="shared" ref="U7" si="13">T7+1</f>
        <v>17</v>
      </c>
      <c r="V7" s="34">
        <f t="shared" ref="V7" si="14">U7+1</f>
        <v>18</v>
      </c>
      <c r="W7" s="34">
        <f t="shared" ref="W7" si="15">V7+1</f>
        <v>19</v>
      </c>
      <c r="X7" s="34">
        <f t="shared" ref="X7" si="16">W7+1</f>
        <v>20</v>
      </c>
      <c r="Y7" s="34">
        <f t="shared" ref="Y7" si="17">X7+1</f>
        <v>21</v>
      </c>
      <c r="Z7" s="34">
        <f t="shared" ref="Z7" si="18">Y7+1</f>
        <v>22</v>
      </c>
      <c r="AA7" s="34">
        <f t="shared" ref="AA7" si="19">Z7+1</f>
        <v>23</v>
      </c>
      <c r="AB7" s="34">
        <f t="shared" ref="AB7" si="20">AA7+1</f>
        <v>24</v>
      </c>
      <c r="AC7" s="34">
        <f t="shared" ref="AC7" si="21">AB7+1</f>
        <v>25</v>
      </c>
      <c r="AD7" s="34">
        <f t="shared" ref="AD7" si="22">AC7+1</f>
        <v>26</v>
      </c>
      <c r="AE7" s="34">
        <f t="shared" ref="AE7" si="23">AD7+1</f>
        <v>27</v>
      </c>
      <c r="AF7" s="34">
        <f t="shared" ref="AF7" si="24">AE7+1</f>
        <v>28</v>
      </c>
      <c r="AG7" s="34">
        <f t="shared" ref="AG7" si="25">AF7+1</f>
        <v>29</v>
      </c>
      <c r="AH7" s="34">
        <f t="shared" ref="AH7" si="26">AG7+1</f>
        <v>30</v>
      </c>
      <c r="AI7" s="34">
        <f t="shared" ref="AI7" si="27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" si="28">AL7+1</f>
        <v>4</v>
      </c>
      <c r="AN7" s="32">
        <f t="shared" ref="AN7" si="29">AM7+1</f>
        <v>5</v>
      </c>
      <c r="AO7" s="32">
        <f t="shared" ref="AO7" si="30">AN7+1</f>
        <v>6</v>
      </c>
      <c r="AP7" s="32">
        <f t="shared" ref="AP7" si="31">AO7+1</f>
        <v>7</v>
      </c>
      <c r="AQ7" s="32">
        <f t="shared" ref="AQ7" si="32">AP7+1</f>
        <v>8</v>
      </c>
      <c r="AR7" s="32">
        <f t="shared" ref="AR7" si="33">AQ7+1</f>
        <v>9</v>
      </c>
      <c r="AS7" s="32">
        <f t="shared" ref="AS7" si="34">AR7+1</f>
        <v>10</v>
      </c>
      <c r="AT7" s="32">
        <f t="shared" ref="AT7" si="35">AS7+1</f>
        <v>11</v>
      </c>
      <c r="AU7" s="32">
        <f t="shared" ref="AU7" si="36">AT7+1</f>
        <v>12</v>
      </c>
      <c r="AV7" s="32">
        <f t="shared" ref="AV7" si="37">AU7+1</f>
        <v>13</v>
      </c>
      <c r="AW7" s="32">
        <f t="shared" ref="AW7" si="38">AV7+1</f>
        <v>14</v>
      </c>
      <c r="AX7" s="32">
        <f t="shared" ref="AX7" si="39">AW7+1</f>
        <v>15</v>
      </c>
      <c r="AY7" s="32">
        <f t="shared" ref="AY7" si="40">AX7+1</f>
        <v>16</v>
      </c>
      <c r="AZ7" s="32">
        <f t="shared" ref="AZ7" si="41">AY7+1</f>
        <v>17</v>
      </c>
      <c r="BA7" s="32">
        <f t="shared" ref="BA7" si="42">AZ7+1</f>
        <v>18</v>
      </c>
      <c r="BB7" s="32">
        <f t="shared" ref="BB7" si="43">BA7+1</f>
        <v>19</v>
      </c>
      <c r="BC7" s="32">
        <f t="shared" ref="BC7" si="44">BB7+1</f>
        <v>20</v>
      </c>
      <c r="BD7" s="32">
        <f t="shared" ref="BD7" si="45">BC7+1</f>
        <v>21</v>
      </c>
      <c r="BE7" s="32">
        <f t="shared" ref="BE7" si="46">BD7+1</f>
        <v>22</v>
      </c>
      <c r="BF7" s="32">
        <f t="shared" ref="BF7" si="47">BE7+1</f>
        <v>23</v>
      </c>
      <c r="BG7" s="32">
        <f t="shared" ref="BG7" si="48">BF7+1</f>
        <v>24</v>
      </c>
      <c r="BH7" s="32">
        <f t="shared" ref="BH7" si="49">BG7+1</f>
        <v>25</v>
      </c>
      <c r="BI7" s="32">
        <f t="shared" ref="BI7" si="50">BH7+1</f>
        <v>26</v>
      </c>
      <c r="BJ7" s="32">
        <f t="shared" ref="BJ7" si="51">BI7+1</f>
        <v>27</v>
      </c>
      <c r="BK7" s="32">
        <f t="shared" ref="BK7" si="52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" si="53">BN7+1</f>
        <v>4</v>
      </c>
      <c r="BP7" s="1">
        <f t="shared" ref="BP7" si="54">BO7+1</f>
        <v>5</v>
      </c>
      <c r="BQ7" s="1">
        <f t="shared" ref="BQ7" si="55">BP7+1</f>
        <v>6</v>
      </c>
      <c r="BR7" s="1">
        <f t="shared" ref="BR7" si="56">BQ7+1</f>
        <v>7</v>
      </c>
      <c r="BS7" s="1">
        <f t="shared" ref="BS7" si="57">BR7+1</f>
        <v>8</v>
      </c>
      <c r="BT7" s="1">
        <f t="shared" ref="BT7" si="58">BS7+1</f>
        <v>9</v>
      </c>
      <c r="BU7" s="1">
        <f t="shared" ref="BU7" si="59">BT7+1</f>
        <v>10</v>
      </c>
      <c r="BV7" s="1">
        <f t="shared" ref="BV7" si="60">BU7+1</f>
        <v>11</v>
      </c>
      <c r="BW7" s="1">
        <f t="shared" ref="BW7" si="61">BV7+1</f>
        <v>12</v>
      </c>
      <c r="BX7" s="1">
        <f t="shared" ref="BX7" si="62">BW7+1</f>
        <v>13</v>
      </c>
      <c r="BY7" s="1">
        <f t="shared" ref="BY7" si="63">BX7+1</f>
        <v>14</v>
      </c>
      <c r="BZ7" s="1">
        <f t="shared" ref="BZ7" si="64">BY7+1</f>
        <v>15</v>
      </c>
      <c r="CA7" s="1">
        <f t="shared" ref="CA7" si="65">BZ7+1</f>
        <v>16</v>
      </c>
      <c r="CB7" s="1">
        <f t="shared" ref="CB7" si="66">CA7+1</f>
        <v>17</v>
      </c>
      <c r="CC7" s="1">
        <f t="shared" ref="CC7" si="67">CB7+1</f>
        <v>18</v>
      </c>
      <c r="CD7" s="1">
        <f t="shared" ref="CD7" si="68">CC7+1</f>
        <v>19</v>
      </c>
      <c r="CE7" s="1">
        <f t="shared" ref="CE7" si="69">CD7+1</f>
        <v>20</v>
      </c>
      <c r="CF7" s="1">
        <f t="shared" ref="CF7" si="70">CE7+1</f>
        <v>21</v>
      </c>
      <c r="CG7" s="1">
        <f t="shared" ref="CG7" si="71">CF7+1</f>
        <v>22</v>
      </c>
      <c r="CH7" s="1">
        <f t="shared" ref="CH7" si="72">CG7+1</f>
        <v>23</v>
      </c>
      <c r="CI7" s="1">
        <f t="shared" ref="CI7" si="73">CH7+1</f>
        <v>24</v>
      </c>
      <c r="CJ7" s="1">
        <f t="shared" ref="CJ7" si="74">CI7+1</f>
        <v>25</v>
      </c>
      <c r="CK7" s="1">
        <f t="shared" ref="CK7" si="75">CJ7+1</f>
        <v>26</v>
      </c>
      <c r="CL7" s="1">
        <f t="shared" ref="CL7" si="76">CK7+1</f>
        <v>27</v>
      </c>
      <c r="CM7" s="1">
        <f t="shared" ref="CM7" si="77">CL7+1</f>
        <v>28</v>
      </c>
      <c r="CN7" s="1">
        <f t="shared" ref="CN7" si="78">CM7+1</f>
        <v>29</v>
      </c>
      <c r="CO7" s="1">
        <f t="shared" ref="CO7" si="79">CN7+1</f>
        <v>30</v>
      </c>
      <c r="CP7" s="1">
        <f t="shared" ref="CP7" si="80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" si="81">CS7+1</f>
        <v>4</v>
      </c>
      <c r="CU7" s="2">
        <f t="shared" ref="CU7" si="82">CT7+1</f>
        <v>5</v>
      </c>
      <c r="CV7" s="2">
        <f t="shared" ref="CV7" si="83">CU7+1</f>
        <v>6</v>
      </c>
      <c r="CW7" s="2">
        <f t="shared" ref="CW7" si="84">CV7+1</f>
        <v>7</v>
      </c>
      <c r="CX7" s="2">
        <f t="shared" ref="CX7" si="85">CW7+1</f>
        <v>8</v>
      </c>
      <c r="CY7" s="2">
        <f t="shared" ref="CY7" si="86">CX7+1</f>
        <v>9</v>
      </c>
      <c r="CZ7" s="2">
        <f t="shared" ref="CZ7" si="87">CY7+1</f>
        <v>10</v>
      </c>
      <c r="DA7" s="2">
        <f t="shared" ref="DA7" si="88">CZ7+1</f>
        <v>11</v>
      </c>
      <c r="DB7" s="2">
        <f t="shared" ref="DB7" si="89">DA7+1</f>
        <v>12</v>
      </c>
      <c r="DC7" s="2">
        <f t="shared" ref="DC7" si="90">DB7+1</f>
        <v>13</v>
      </c>
      <c r="DD7" s="2">
        <f t="shared" ref="DD7" si="91">DC7+1</f>
        <v>14</v>
      </c>
      <c r="DE7" s="2">
        <f t="shared" ref="DE7" si="92">DD7+1</f>
        <v>15</v>
      </c>
      <c r="DF7" s="2">
        <f t="shared" ref="DF7" si="93">DE7+1</f>
        <v>16</v>
      </c>
      <c r="DG7" s="2">
        <f t="shared" ref="DG7" si="94">DF7+1</f>
        <v>17</v>
      </c>
      <c r="DH7" s="2">
        <f t="shared" ref="DH7" si="95">DG7+1</f>
        <v>18</v>
      </c>
      <c r="DI7" s="2">
        <f t="shared" ref="DI7" si="96">DH7+1</f>
        <v>19</v>
      </c>
      <c r="DJ7" s="2">
        <f t="shared" ref="DJ7" si="97">DI7+1</f>
        <v>20</v>
      </c>
      <c r="DK7" s="2">
        <f t="shared" ref="DK7" si="98">DJ7+1</f>
        <v>21</v>
      </c>
      <c r="DL7" s="2">
        <f t="shared" ref="DL7" si="99">DK7+1</f>
        <v>22</v>
      </c>
      <c r="DM7" s="2">
        <f t="shared" ref="DM7" si="100">DL7+1</f>
        <v>23</v>
      </c>
      <c r="DN7" s="2">
        <f t="shared" ref="DN7" si="101">DM7+1</f>
        <v>24</v>
      </c>
      <c r="DO7" s="2">
        <f t="shared" ref="DO7" si="102">DN7+1</f>
        <v>25</v>
      </c>
      <c r="DP7" s="2">
        <f t="shared" ref="DP7" si="103">DO7+1</f>
        <v>26</v>
      </c>
      <c r="DQ7" s="2">
        <f t="shared" ref="DQ7" si="104">DP7+1</f>
        <v>27</v>
      </c>
      <c r="DR7" s="2">
        <f t="shared" ref="DR7" si="105">DQ7+1</f>
        <v>28</v>
      </c>
      <c r="DS7" s="2">
        <f t="shared" ref="DS7" si="106">DR7+1</f>
        <v>29</v>
      </c>
      <c r="DT7" s="2">
        <f t="shared" ref="DT7" si="107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" si="108">DW7+1</f>
        <v>4</v>
      </c>
      <c r="DY7" s="1">
        <f t="shared" ref="DY7" si="109">DX7+1</f>
        <v>5</v>
      </c>
      <c r="DZ7" s="1">
        <f t="shared" ref="DZ7" si="110">DY7+1</f>
        <v>6</v>
      </c>
      <c r="EA7" s="1">
        <f t="shared" ref="EA7" si="111">DZ7+1</f>
        <v>7</v>
      </c>
      <c r="EB7" s="1">
        <f t="shared" ref="EB7" si="112">EA7+1</f>
        <v>8</v>
      </c>
      <c r="EC7" s="1">
        <f t="shared" ref="EC7" si="113">EB7+1</f>
        <v>9</v>
      </c>
      <c r="ED7" s="1">
        <f t="shared" ref="ED7" si="114">EC7+1</f>
        <v>10</v>
      </c>
      <c r="EE7" s="1">
        <f t="shared" ref="EE7" si="115">ED7+1</f>
        <v>11</v>
      </c>
      <c r="EF7" s="1">
        <f t="shared" ref="EF7" si="116">EE7+1</f>
        <v>12</v>
      </c>
      <c r="EG7" s="1">
        <f t="shared" ref="EG7" si="117">EF7+1</f>
        <v>13</v>
      </c>
      <c r="EH7" s="1">
        <f t="shared" ref="EH7" si="118">EG7+1</f>
        <v>14</v>
      </c>
      <c r="EI7" s="1">
        <f t="shared" ref="EI7" si="119">EH7+1</f>
        <v>15</v>
      </c>
      <c r="EJ7" s="1">
        <f t="shared" ref="EJ7" si="120">EI7+1</f>
        <v>16</v>
      </c>
      <c r="EK7" s="1">
        <f t="shared" ref="EK7" si="121">EJ7+1</f>
        <v>17</v>
      </c>
      <c r="EL7" s="1">
        <f t="shared" ref="EL7" si="122">EK7+1</f>
        <v>18</v>
      </c>
      <c r="EM7" s="1">
        <f t="shared" ref="EM7" si="123">EL7+1</f>
        <v>19</v>
      </c>
      <c r="EN7" s="1">
        <f t="shared" ref="EN7" si="124">EM7+1</f>
        <v>20</v>
      </c>
      <c r="EO7" s="1">
        <f t="shared" ref="EO7" si="125">EN7+1</f>
        <v>21</v>
      </c>
      <c r="EP7" s="1">
        <f t="shared" ref="EP7" si="126">EO7+1</f>
        <v>22</v>
      </c>
      <c r="EQ7" s="1">
        <f t="shared" ref="EQ7" si="127">EP7+1</f>
        <v>23</v>
      </c>
      <c r="ER7" s="1">
        <f t="shared" ref="ER7" si="128">EQ7+1</f>
        <v>24</v>
      </c>
      <c r="ES7" s="1">
        <f t="shared" ref="ES7" si="129">ER7+1</f>
        <v>25</v>
      </c>
      <c r="ET7" s="1">
        <f t="shared" ref="ET7" si="130">ES7+1</f>
        <v>26</v>
      </c>
      <c r="EU7" s="1">
        <f t="shared" ref="EU7" si="131">ET7+1</f>
        <v>27</v>
      </c>
      <c r="EV7" s="1">
        <f t="shared" ref="EV7" si="132">EU7+1</f>
        <v>28</v>
      </c>
      <c r="EW7" s="1">
        <f t="shared" ref="EW7" si="133">EV7+1</f>
        <v>29</v>
      </c>
      <c r="EX7" s="1">
        <f t="shared" ref="EX7" si="134">EW7+1</f>
        <v>30</v>
      </c>
      <c r="EY7" s="1">
        <f t="shared" ref="EY7" si="135">EX7+1</f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136">FB7+1</f>
        <v>4</v>
      </c>
      <c r="FD7" s="2">
        <f t="shared" si="136"/>
        <v>5</v>
      </c>
      <c r="FE7" s="2">
        <f t="shared" si="136"/>
        <v>6</v>
      </c>
      <c r="FF7" s="2">
        <f t="shared" si="136"/>
        <v>7</v>
      </c>
      <c r="FG7" s="2">
        <f t="shared" si="136"/>
        <v>8</v>
      </c>
      <c r="FH7" s="2">
        <f t="shared" si="136"/>
        <v>9</v>
      </c>
      <c r="FI7" s="2">
        <f t="shared" si="136"/>
        <v>10</v>
      </c>
      <c r="FJ7" s="2">
        <f t="shared" si="136"/>
        <v>11</v>
      </c>
      <c r="FK7" s="2">
        <f t="shared" si="136"/>
        <v>12</v>
      </c>
      <c r="FL7" s="2">
        <f t="shared" si="136"/>
        <v>13</v>
      </c>
      <c r="FM7" s="2">
        <f t="shared" si="136"/>
        <v>14</v>
      </c>
      <c r="FN7" s="2">
        <f t="shared" si="136"/>
        <v>15</v>
      </c>
      <c r="FO7" s="2">
        <f t="shared" si="136"/>
        <v>16</v>
      </c>
      <c r="FP7" s="2">
        <f t="shared" si="136"/>
        <v>17</v>
      </c>
      <c r="FQ7" s="2">
        <f t="shared" si="136"/>
        <v>18</v>
      </c>
      <c r="FR7" s="2">
        <f t="shared" si="136"/>
        <v>19</v>
      </c>
      <c r="FS7" s="2">
        <f t="shared" si="136"/>
        <v>20</v>
      </c>
      <c r="FT7" s="2">
        <f t="shared" si="136"/>
        <v>21</v>
      </c>
      <c r="FU7" s="2">
        <f t="shared" si="136"/>
        <v>22</v>
      </c>
      <c r="FV7" s="2">
        <f t="shared" si="136"/>
        <v>23</v>
      </c>
      <c r="FW7" s="2">
        <f t="shared" si="136"/>
        <v>24</v>
      </c>
      <c r="FX7" s="2">
        <f t="shared" si="136"/>
        <v>25</v>
      </c>
      <c r="FY7" s="2">
        <f t="shared" si="136"/>
        <v>26</v>
      </c>
      <c r="FZ7" s="2">
        <f t="shared" si="136"/>
        <v>27</v>
      </c>
      <c r="GA7" s="2">
        <f t="shared" si="136"/>
        <v>28</v>
      </c>
      <c r="GB7" s="2">
        <f t="shared" si="136"/>
        <v>29</v>
      </c>
      <c r="GC7" s="2">
        <f t="shared" si="136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137">GF7+1</f>
        <v>4</v>
      </c>
      <c r="GH7" s="1">
        <f t="shared" si="137"/>
        <v>5</v>
      </c>
      <c r="GI7" s="1">
        <f t="shared" si="137"/>
        <v>6</v>
      </c>
      <c r="GJ7" s="1">
        <f t="shared" si="137"/>
        <v>7</v>
      </c>
      <c r="GK7" s="1">
        <f t="shared" si="137"/>
        <v>8</v>
      </c>
      <c r="GL7" s="1">
        <f t="shared" si="137"/>
        <v>9</v>
      </c>
      <c r="GM7" s="1">
        <f t="shared" si="137"/>
        <v>10</v>
      </c>
      <c r="GN7" s="1">
        <f t="shared" si="137"/>
        <v>11</v>
      </c>
      <c r="GO7" s="1">
        <f t="shared" si="137"/>
        <v>12</v>
      </c>
      <c r="GP7" s="1">
        <f t="shared" si="137"/>
        <v>13</v>
      </c>
      <c r="GQ7" s="1">
        <f t="shared" si="137"/>
        <v>14</v>
      </c>
      <c r="GR7" s="1">
        <f t="shared" si="137"/>
        <v>15</v>
      </c>
      <c r="GS7" s="1">
        <f t="shared" si="137"/>
        <v>16</v>
      </c>
      <c r="GT7" s="1">
        <f t="shared" si="137"/>
        <v>17</v>
      </c>
      <c r="GU7" s="1">
        <f t="shared" si="137"/>
        <v>18</v>
      </c>
      <c r="GV7" s="1">
        <f t="shared" si="137"/>
        <v>19</v>
      </c>
      <c r="GW7" s="1">
        <f t="shared" si="137"/>
        <v>20</v>
      </c>
      <c r="GX7" s="1">
        <f t="shared" si="137"/>
        <v>21</v>
      </c>
      <c r="GY7" s="1">
        <f t="shared" si="137"/>
        <v>22</v>
      </c>
      <c r="GZ7" s="1">
        <f t="shared" si="137"/>
        <v>23</v>
      </c>
      <c r="HA7" s="1">
        <f t="shared" si="137"/>
        <v>24</v>
      </c>
      <c r="HB7" s="1">
        <f t="shared" si="137"/>
        <v>25</v>
      </c>
      <c r="HC7" s="1">
        <f t="shared" si="137"/>
        <v>26</v>
      </c>
      <c r="HD7" s="1">
        <f t="shared" si="137"/>
        <v>27</v>
      </c>
      <c r="HE7" s="1">
        <f t="shared" si="137"/>
        <v>28</v>
      </c>
      <c r="HF7" s="1">
        <f t="shared" si="137"/>
        <v>29</v>
      </c>
      <c r="HG7" s="1">
        <f t="shared" si="137"/>
        <v>30</v>
      </c>
      <c r="HH7" s="1">
        <f t="shared" si="137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HV7" si="138">HK7+1</f>
        <v>4</v>
      </c>
      <c r="HM7" s="2">
        <f t="shared" si="138"/>
        <v>5</v>
      </c>
      <c r="HN7" s="2">
        <f t="shared" si="138"/>
        <v>6</v>
      </c>
      <c r="HO7" s="2">
        <f t="shared" si="138"/>
        <v>7</v>
      </c>
      <c r="HP7" s="2">
        <f t="shared" si="138"/>
        <v>8</v>
      </c>
      <c r="HQ7" s="2">
        <f t="shared" si="138"/>
        <v>9</v>
      </c>
      <c r="HR7" s="2">
        <f t="shared" si="138"/>
        <v>10</v>
      </c>
      <c r="HS7" s="2">
        <f t="shared" si="138"/>
        <v>11</v>
      </c>
      <c r="HT7" s="2">
        <f t="shared" si="138"/>
        <v>12</v>
      </c>
      <c r="HU7" s="2">
        <f t="shared" si="138"/>
        <v>13</v>
      </c>
      <c r="HV7" s="2">
        <f t="shared" si="138"/>
        <v>14</v>
      </c>
      <c r="HW7" s="2">
        <f t="shared" ref="HW7" si="139">HV7+1</f>
        <v>15</v>
      </c>
      <c r="HX7" s="2">
        <f t="shared" ref="HX7" si="140">HW7+1</f>
        <v>16</v>
      </c>
      <c r="HY7" s="2">
        <f t="shared" ref="HY7" si="141">HX7+1</f>
        <v>17</v>
      </c>
      <c r="HZ7" s="2">
        <f t="shared" ref="HZ7" si="142">HY7+1</f>
        <v>18</v>
      </c>
      <c r="IA7" s="2">
        <f t="shared" ref="IA7" si="143">HZ7+1</f>
        <v>19</v>
      </c>
      <c r="IB7" s="2">
        <f t="shared" ref="IB7" si="144">IA7+1</f>
        <v>20</v>
      </c>
      <c r="IC7" s="2">
        <f t="shared" ref="IC7" si="145">IB7+1</f>
        <v>21</v>
      </c>
      <c r="ID7" s="2">
        <f t="shared" ref="ID7" si="146">IC7+1</f>
        <v>22</v>
      </c>
      <c r="IE7" s="2">
        <f t="shared" ref="IE7" si="147">ID7+1</f>
        <v>23</v>
      </c>
      <c r="IF7" s="2">
        <f t="shared" ref="IF7" si="148">IE7+1</f>
        <v>24</v>
      </c>
      <c r="IG7" s="2">
        <f t="shared" ref="IG7" si="149">IF7+1</f>
        <v>25</v>
      </c>
      <c r="IH7" s="2">
        <f t="shared" ref="IH7" si="150">IG7+1</f>
        <v>26</v>
      </c>
      <c r="II7" s="2">
        <f t="shared" ref="II7" si="151">IH7+1</f>
        <v>27</v>
      </c>
      <c r="IJ7" s="2">
        <f t="shared" ref="IJ7" si="152">II7+1</f>
        <v>28</v>
      </c>
      <c r="IK7" s="2">
        <f t="shared" ref="IK7" si="153">IJ7+1</f>
        <v>29</v>
      </c>
      <c r="IL7" s="2">
        <f t="shared" ref="IL7" si="154">IK7+1</f>
        <v>30</v>
      </c>
      <c r="IM7" s="2">
        <f t="shared" ref="IM7" si="155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D7" si="156">IP7+1</f>
        <v>4</v>
      </c>
      <c r="IR7" s="1">
        <f t="shared" si="156"/>
        <v>5</v>
      </c>
      <c r="IS7" s="1">
        <f t="shared" si="156"/>
        <v>6</v>
      </c>
      <c r="IT7" s="1">
        <f t="shared" si="156"/>
        <v>7</v>
      </c>
      <c r="IU7" s="1">
        <f t="shared" si="156"/>
        <v>8</v>
      </c>
      <c r="IV7" s="1">
        <f t="shared" si="156"/>
        <v>9</v>
      </c>
      <c r="IW7" s="1">
        <f t="shared" si="156"/>
        <v>10</v>
      </c>
      <c r="IX7" s="1">
        <f t="shared" si="156"/>
        <v>11</v>
      </c>
      <c r="IY7" s="1">
        <f t="shared" si="156"/>
        <v>12</v>
      </c>
      <c r="IZ7" s="1">
        <f t="shared" si="156"/>
        <v>13</v>
      </c>
      <c r="JA7" s="1">
        <f t="shared" si="156"/>
        <v>14</v>
      </c>
      <c r="JB7" s="1">
        <f t="shared" si="156"/>
        <v>15</v>
      </c>
      <c r="JC7" s="1">
        <f t="shared" si="156"/>
        <v>16</v>
      </c>
      <c r="JD7" s="1">
        <f t="shared" si="156"/>
        <v>17</v>
      </c>
      <c r="JE7" s="1">
        <f t="shared" ref="JE7" si="157">JD7+1</f>
        <v>18</v>
      </c>
      <c r="JF7" s="1">
        <f t="shared" ref="JF7" si="158">JE7+1</f>
        <v>19</v>
      </c>
      <c r="JG7" s="1">
        <f t="shared" ref="JG7" si="159">JF7+1</f>
        <v>20</v>
      </c>
      <c r="JH7" s="1">
        <f t="shared" ref="JH7" si="160">JG7+1</f>
        <v>21</v>
      </c>
      <c r="JI7" s="1">
        <f t="shared" ref="JI7" si="161">JH7+1</f>
        <v>22</v>
      </c>
      <c r="JJ7" s="1">
        <f t="shared" ref="JJ7" si="162">JI7+1</f>
        <v>23</v>
      </c>
      <c r="JK7" s="1">
        <f t="shared" ref="JK7" si="163">JJ7+1</f>
        <v>24</v>
      </c>
      <c r="JL7" s="1">
        <f t="shared" ref="JL7" si="164">JK7+1</f>
        <v>25</v>
      </c>
      <c r="JM7" s="1">
        <f t="shared" ref="JM7" si="165">JL7+1</f>
        <v>26</v>
      </c>
      <c r="JN7" s="1">
        <f t="shared" ref="JN7" si="166">JM7+1</f>
        <v>27</v>
      </c>
      <c r="JO7" s="1">
        <f t="shared" ref="JO7" si="167">JN7+1</f>
        <v>28</v>
      </c>
      <c r="JP7" s="1">
        <f t="shared" ref="JP7" si="168">JO7+1</f>
        <v>29</v>
      </c>
      <c r="JQ7" s="1">
        <f t="shared" ref="JQ7" si="169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5</v>
      </c>
      <c r="B9" s="7">
        <f>SUM(B11+B15+B20+B25+B30+B35+B40+B45+B50+B55+B60+B65+B70+B75)</f>
        <v>42</v>
      </c>
      <c r="C9" s="37">
        <f>AVERAGE(C11,C15,C20,C25,C30,C35,C40,C45,C50,C55,C60,C65,C70,C75)</f>
        <v>99.99</v>
      </c>
      <c r="D9" s="23">
        <f>((COUNTIFS(E12:JQ78,"X"))*C9/B9*Calculos!H4)</f>
        <v>15.998719967999998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ht="5.45" customHeight="1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6</v>
      </c>
      <c r="B11" s="15">
        <f>SUM(B12:B14)</f>
        <v>3</v>
      </c>
      <c r="C11" s="41">
        <f>(COUNTIFS(E12:JQ14,"x"))*33.33</f>
        <v>99.99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7</v>
      </c>
      <c r="B12" s="9">
        <f>COUNTIFS(E12:JQ12,"x")</f>
        <v>1</v>
      </c>
      <c r="C12" s="10"/>
      <c r="D12" s="21"/>
      <c r="E12" s="21" t="s">
        <v>95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9</v>
      </c>
      <c r="B13" s="9">
        <f>COUNTIFS(E13:JQ13,"x")</f>
        <v>1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EZ13" s="4" t="s">
        <v>8</v>
      </c>
    </row>
    <row r="14" spans="1:285" s="4" customFormat="1" x14ac:dyDescent="0.25">
      <c r="A14" s="9" t="s">
        <v>10</v>
      </c>
      <c r="B14" s="9">
        <f>COUNTIFS(E14:JQ14,"x")</f>
        <v>1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EZ14" s="4" t="s">
        <v>8</v>
      </c>
    </row>
    <row r="15" spans="1:285" s="5" customFormat="1" x14ac:dyDescent="0.25">
      <c r="A15" s="6" t="s">
        <v>11</v>
      </c>
      <c r="B15" s="15">
        <f>SUM(B16:B18)</f>
        <v>3</v>
      </c>
      <c r="C15" s="41">
        <f>(COUNTIFS(E16:JQ18,"x"))*33.33</f>
        <v>99.99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7</v>
      </c>
      <c r="B16" s="11">
        <f>COUNTIFS(E16:JQ16,"x")</f>
        <v>1</v>
      </c>
      <c r="C16" s="12"/>
      <c r="D16" s="22"/>
      <c r="E16" s="22" t="s">
        <v>8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9</v>
      </c>
      <c r="B17" s="11">
        <f>COUNTIFS(E17:JQ17,"x")</f>
        <v>1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EZ17" s="5" t="s">
        <v>8</v>
      </c>
    </row>
    <row r="18" spans="1:277" x14ac:dyDescent="0.25">
      <c r="A18" s="11" t="s">
        <v>10</v>
      </c>
      <c r="B18" s="11">
        <f>COUNTIFS(E18:JQ18,"x")</f>
        <v>1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 t="s">
        <v>8</v>
      </c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12</v>
      </c>
      <c r="B20" s="15">
        <f>SUM(B21:B23)</f>
        <v>3</v>
      </c>
      <c r="C20" s="41">
        <f>(COUNTIFS(E21:JQ23,"x"))*33.33</f>
        <v>99.99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7</v>
      </c>
      <c r="B21" s="9">
        <f>COUNTIFS(E21:JQ21,"x")</f>
        <v>1</v>
      </c>
      <c r="C21" s="10"/>
      <c r="D21" s="21"/>
      <c r="E21" s="21" t="s">
        <v>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9</v>
      </c>
      <c r="B22" s="9">
        <f>COUNTIFS(E22:JQ22,"x")</f>
        <v>1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EZ22" s="4" t="s">
        <v>8</v>
      </c>
    </row>
    <row r="23" spans="1:277" s="4" customFormat="1" x14ac:dyDescent="0.25">
      <c r="A23" s="9" t="s">
        <v>10</v>
      </c>
      <c r="B23" s="9">
        <f>COUNTIFS(E23:JQ23,"x")</f>
        <v>1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EZ23" s="4" t="s">
        <v>8</v>
      </c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13</v>
      </c>
      <c r="B25" s="15">
        <f>SUM(B26:B28)</f>
        <v>3</v>
      </c>
      <c r="C25" s="41">
        <f>(COUNTIFS(E26:JQ28,"x"))*33.33</f>
        <v>99.99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7</v>
      </c>
      <c r="B26" s="11">
        <f>COUNTIFS(E26:JQ26,"x")</f>
        <v>1</v>
      </c>
      <c r="C26" s="12"/>
      <c r="D26" s="22"/>
      <c r="E26" s="22" t="s">
        <v>8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9</v>
      </c>
      <c r="B27" s="11">
        <f>COUNTIFS(E27:JQ27,"x")</f>
        <v>1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EZ27" s="5" t="s">
        <v>8</v>
      </c>
    </row>
    <row r="28" spans="1:277" s="5" customFormat="1" x14ac:dyDescent="0.25">
      <c r="A28" s="11" t="s">
        <v>10</v>
      </c>
      <c r="B28" s="11">
        <f>COUNTIFS(E28:JQ28,"x")</f>
        <v>1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EZ28" s="5" t="s">
        <v>8</v>
      </c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14</v>
      </c>
      <c r="B30" s="15">
        <f>SUM(B31:B33)</f>
        <v>3</v>
      </c>
      <c r="C30" s="41">
        <f>(COUNTIFS(E31:JQ33,"x"))*33.33</f>
        <v>99.99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7</v>
      </c>
      <c r="B31" s="9">
        <f>COUNTIFS(E31:JQ31,"x")</f>
        <v>1</v>
      </c>
      <c r="C31" s="10"/>
      <c r="D31" s="21"/>
      <c r="E31" s="21" t="s">
        <v>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9</v>
      </c>
      <c r="B32" s="9">
        <f>COUNTIFS(E32:JQ32,"x")</f>
        <v>1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 t="s">
        <v>8</v>
      </c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10</v>
      </c>
      <c r="B33" s="9">
        <f>COUNTIFS(E33:JQ33,"x")</f>
        <v>1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 t="s">
        <v>8</v>
      </c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15</v>
      </c>
      <c r="B35" s="15">
        <f>SUM(B36:B38)</f>
        <v>3</v>
      </c>
      <c r="C35" s="41">
        <f>(COUNTIFS(E36:JQ38,"x"))*33.33</f>
        <v>99.99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7</v>
      </c>
      <c r="B36" s="11">
        <f>COUNTIFS(E36:JQ36,"x")</f>
        <v>1</v>
      </c>
      <c r="C36" s="12"/>
      <c r="D36" s="22"/>
      <c r="E36" s="22" t="s">
        <v>8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9</v>
      </c>
      <c r="B37" s="11">
        <f>COUNTIFS(E37:JQ37,"x")</f>
        <v>1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 t="s">
        <v>8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10</v>
      </c>
      <c r="B38" s="11">
        <f>COUNTIFS(E38:JQ38,"x")</f>
        <v>1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 t="s">
        <v>8</v>
      </c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16</v>
      </c>
      <c r="B40" s="15">
        <f>SUM(B41:B43)</f>
        <v>3</v>
      </c>
      <c r="C40" s="41">
        <f>(COUNTIFS(E41:JQ43,"x"))*33.33</f>
        <v>99.99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7</v>
      </c>
      <c r="B41" s="11">
        <f>COUNTIFS(E41:JQ41,"x")</f>
        <v>1</v>
      </c>
      <c r="C41" s="12"/>
      <c r="D41" s="22"/>
      <c r="E41" s="22" t="s">
        <v>8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9</v>
      </c>
      <c r="B42" s="11">
        <f>COUNTIFS(E42:JQ42,"x")</f>
        <v>1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 t="s">
        <v>8</v>
      </c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10</v>
      </c>
      <c r="B43" s="11">
        <f>COUNTIFS(E43:JQ43,"x")</f>
        <v>1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 t="s">
        <v>8</v>
      </c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17</v>
      </c>
      <c r="B45" s="15">
        <f>SUM(B46:B48)</f>
        <v>3</v>
      </c>
      <c r="C45" s="41">
        <f>(COUNTIFS(E46:JQ48,"x"))*33.33</f>
        <v>99.99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7</v>
      </c>
      <c r="B46" s="9">
        <f>COUNTIFS(E46:JQ46,"x")</f>
        <v>1</v>
      </c>
      <c r="C46" s="10"/>
      <c r="D46" s="21"/>
      <c r="E46" s="21" t="s">
        <v>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9</v>
      </c>
      <c r="B47" s="9">
        <f>COUNTIFS(E47:JQ47,"x")</f>
        <v>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  <c r="EZ47" s="4" t="s">
        <v>8</v>
      </c>
    </row>
    <row r="48" spans="1:277" s="4" customFormat="1" x14ac:dyDescent="0.25">
      <c r="A48" s="9" t="s">
        <v>10</v>
      </c>
      <c r="B48" s="9">
        <f>COUNTIFS(E48:JQ48,"x")</f>
        <v>1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  <c r="GD48" s="4" t="s">
        <v>8</v>
      </c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18</v>
      </c>
      <c r="B50" s="15">
        <f>SUM(B51:B53)</f>
        <v>3</v>
      </c>
      <c r="C50" s="41">
        <f>(COUNTIFS(E51:JQ53,"x"))*33.33</f>
        <v>99.99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7</v>
      </c>
      <c r="B51" s="11">
        <f>COUNTIFS(E51:JQ51,"x")</f>
        <v>1</v>
      </c>
      <c r="C51" s="12"/>
      <c r="D51" s="22"/>
      <c r="E51" s="22" t="s">
        <v>8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9</v>
      </c>
      <c r="B52" s="11">
        <f>COUNTIFS(E52:JQ52,"x")</f>
        <v>1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 t="s">
        <v>8</v>
      </c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10</v>
      </c>
      <c r="B53" s="11">
        <f>COUNTIFS(E53:JQ53,"x")</f>
        <v>1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 t="s">
        <v>8</v>
      </c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19</v>
      </c>
      <c r="B55" s="15">
        <f>SUM(B56:B58)</f>
        <v>3</v>
      </c>
      <c r="C55" s="41">
        <f>(COUNTIFS(E56:JQ58,"x"))*33.33</f>
        <v>99.99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7</v>
      </c>
      <c r="B56" s="9">
        <f>COUNTIFS(E56:JQ56,"x")</f>
        <v>1</v>
      </c>
      <c r="C56" s="10"/>
      <c r="D56" s="21"/>
      <c r="E56" s="21" t="s">
        <v>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9</v>
      </c>
      <c r="B57" s="9">
        <f>COUNTIFS(E57:JQ57,"x")</f>
        <v>1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  <c r="EZ57" s="4" t="s">
        <v>8</v>
      </c>
    </row>
    <row r="58" spans="1:277" s="4" customFormat="1" x14ac:dyDescent="0.25">
      <c r="A58" s="9" t="s">
        <v>10</v>
      </c>
      <c r="B58" s="9">
        <f>COUNTIFS(E58:JQ58,"x")</f>
        <v>1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  <c r="GD58" s="4" t="s">
        <v>8</v>
      </c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20</v>
      </c>
      <c r="B60" s="15">
        <f>SUM(B61:B63)</f>
        <v>3</v>
      </c>
      <c r="C60" s="41">
        <f>(COUNTIFS(E61:JQ63,"x"))*33.33</f>
        <v>99.99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7</v>
      </c>
      <c r="B61" s="11">
        <f>COUNTIFS(E61:JQ61,"x")</f>
        <v>1</v>
      </c>
      <c r="C61" s="12"/>
      <c r="D61" s="22"/>
      <c r="E61" s="22" t="s">
        <v>8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9</v>
      </c>
      <c r="B62" s="11">
        <f>COUNTIFS(E62:JQ62,"x")</f>
        <v>1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 t="s">
        <v>8</v>
      </c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10</v>
      </c>
      <c r="B63" s="11">
        <f>COUNTIFS(E63:JQ63,"x")</f>
        <v>1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 t="s">
        <v>8</v>
      </c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21</v>
      </c>
      <c r="B65" s="15">
        <f>SUM(B66:B68)</f>
        <v>3</v>
      </c>
      <c r="C65" s="41">
        <f>(COUNTIFS(E66:JQ68,"x"))*33.33</f>
        <v>99.99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7</v>
      </c>
      <c r="B66" s="9">
        <f>COUNTIFS(E66:JQ66,"x")</f>
        <v>1</v>
      </c>
      <c r="C66" s="10"/>
      <c r="D66" s="21"/>
      <c r="E66" s="21" t="s">
        <v>8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9</v>
      </c>
      <c r="B67" s="9">
        <f>COUNTIFS(E67:JQ67,"x")</f>
        <v>1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  <c r="EZ67" s="4" t="s">
        <v>8</v>
      </c>
    </row>
    <row r="68" spans="1:277" s="4" customFormat="1" x14ac:dyDescent="0.25">
      <c r="A68" s="9" t="s">
        <v>10</v>
      </c>
      <c r="B68" s="9">
        <f>COUNTIFS(E68:JQ68,"x")</f>
        <v>1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  <c r="GD68" s="4" t="s">
        <v>8</v>
      </c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22</v>
      </c>
      <c r="B70" s="15">
        <f>SUM(B71:B73)</f>
        <v>3</v>
      </c>
      <c r="C70" s="41">
        <f>(COUNTIFS(E71:JQ73,"x"))*33.33</f>
        <v>99.99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7</v>
      </c>
      <c r="B71" s="11">
        <f>COUNTIFS(E71:JQ71,"x")</f>
        <v>1</v>
      </c>
      <c r="C71" s="12"/>
      <c r="D71" s="22"/>
      <c r="E71" s="22" t="s">
        <v>8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9</v>
      </c>
      <c r="B72" s="11">
        <f>COUNTIFS(E72:JQ72,"x")</f>
        <v>1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 t="s">
        <v>8</v>
      </c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10</v>
      </c>
      <c r="B73" s="11">
        <f>COUNTIFS(E73:JQ73,"x")</f>
        <v>1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 t="s">
        <v>8</v>
      </c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23</v>
      </c>
      <c r="B75" s="15">
        <f>SUM(B76:B78)</f>
        <v>3</v>
      </c>
      <c r="C75" s="41">
        <f>(COUNTIFS(E76:JQ78,"x"))*33.33</f>
        <v>99.99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7</v>
      </c>
      <c r="B76" s="9">
        <f>COUNTIFS(E76:JQ76,"x")</f>
        <v>1</v>
      </c>
      <c r="C76" s="10"/>
      <c r="D76" s="21"/>
      <c r="E76" s="21" t="s">
        <v>8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9</v>
      </c>
      <c r="B77" s="9">
        <f>COUNTIFS(E77:JQ77,"x")</f>
        <v>1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  <c r="EZ77" s="4" t="s">
        <v>8</v>
      </c>
    </row>
    <row r="78" spans="1:277" s="4" customFormat="1" x14ac:dyDescent="0.25">
      <c r="A78" s="9" t="s">
        <v>10</v>
      </c>
      <c r="B78" s="9">
        <f>COUNTIFS(E78:JQ78,"x")</f>
        <v>1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  <c r="GD78" s="4" t="s">
        <v>8</v>
      </c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24</v>
      </c>
      <c r="B80" s="7">
        <f>SUM(B82+B89+B96+B103+B110+B117+B124+B131+B138+B145+B152+B159+B166+B173)</f>
        <v>70</v>
      </c>
      <c r="C80" s="37">
        <f>AVERAGE(C82,C89,C96,C103,C110,C117,C124,C131,C138,C145,C152,C159,C166,C173)</f>
        <v>100</v>
      </c>
      <c r="D80" s="18">
        <f>((COUNTIFS(E83:JQ178,"X"))*C80/B80*Calculos!H5)</f>
        <v>45.648399999999995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217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217" s="3" customFormat="1" x14ac:dyDescent="0.25">
      <c r="A82" s="8" t="s">
        <v>6</v>
      </c>
      <c r="B82" s="15">
        <f>SUM(B83:B87)</f>
        <v>5</v>
      </c>
      <c r="C82" s="7">
        <f>(COUNTIFS(E83:JQ87,"x"))*20</f>
        <v>100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217" s="4" customFormat="1" x14ac:dyDescent="0.25">
      <c r="A83" s="17" t="s">
        <v>25</v>
      </c>
      <c r="B83" s="9">
        <f>COUNTIFS(E83:JQ83,"x")</f>
        <v>1</v>
      </c>
      <c r="C83" s="10"/>
      <c r="D83" s="21"/>
      <c r="E83" s="21" t="s">
        <v>8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217" s="4" customFormat="1" x14ac:dyDescent="0.25">
      <c r="A84" s="17" t="s">
        <v>26</v>
      </c>
      <c r="B84" s="9">
        <f>COUNTIFS(E84:JQ84,"x")</f>
        <v>1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DU84" s="4" t="s">
        <v>8</v>
      </c>
    </row>
    <row r="85" spans="1:217" s="4" customFormat="1" x14ac:dyDescent="0.25">
      <c r="A85" s="9" t="s">
        <v>27</v>
      </c>
      <c r="B85" s="9">
        <f>COUNTIFS(E85:JQ85,"x")</f>
        <v>1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4" t="s">
        <v>8</v>
      </c>
    </row>
    <row r="86" spans="1:217" s="4" customFormat="1" x14ac:dyDescent="0.25">
      <c r="A86" s="9" t="s">
        <v>28</v>
      </c>
      <c r="B86" s="9">
        <f>COUNTIFS(E86:JQ86,"x")</f>
        <v>1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 t="s">
        <v>8</v>
      </c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217" s="4" customFormat="1" x14ac:dyDescent="0.25">
      <c r="A87" s="9" t="s">
        <v>29</v>
      </c>
      <c r="B87" s="9">
        <f>COUNTIFS(E87:JQ87,"x")</f>
        <v>1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HI87" s="4" t="s">
        <v>8</v>
      </c>
    </row>
    <row r="88" spans="1:217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217" x14ac:dyDescent="0.25">
      <c r="A89" s="42" t="s">
        <v>11</v>
      </c>
      <c r="B89" s="15">
        <f>SUM(B90:B94)</f>
        <v>5</v>
      </c>
      <c r="C89" s="7">
        <f>(COUNTIFS(E90:JQ94,"x"))*20</f>
        <v>100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217" s="5" customFormat="1" x14ac:dyDescent="0.25">
      <c r="A90" s="11" t="s">
        <v>25</v>
      </c>
      <c r="B90" s="11">
        <f>COUNTIFS(E90:JQ90,"x")</f>
        <v>1</v>
      </c>
      <c r="C90" s="12"/>
      <c r="D90" s="22"/>
      <c r="E90" s="22" t="s">
        <v>8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217" s="5" customFormat="1" x14ac:dyDescent="0.25">
      <c r="A91" s="11" t="s">
        <v>26</v>
      </c>
      <c r="B91" s="11">
        <f>COUNTIFS(E91:JQ91,"x")</f>
        <v>1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DU91" s="5" t="s">
        <v>8</v>
      </c>
    </row>
    <row r="92" spans="1:217" s="5" customFormat="1" x14ac:dyDescent="0.25">
      <c r="A92" s="11" t="s">
        <v>27</v>
      </c>
      <c r="B92" s="11">
        <f>COUNTIFS(E92:JQ92,"x")</f>
        <v>1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5" t="s">
        <v>8</v>
      </c>
    </row>
    <row r="93" spans="1:217" s="5" customFormat="1" x14ac:dyDescent="0.25">
      <c r="A93" s="9" t="s">
        <v>28</v>
      </c>
      <c r="B93" s="11">
        <f>COUNTIFS(E93:JQ93,"x")</f>
        <v>1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 t="s">
        <v>8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217" s="5" customFormat="1" x14ac:dyDescent="0.25">
      <c r="A94" s="9" t="s">
        <v>29</v>
      </c>
      <c r="B94" s="11">
        <f>COUNTIFS(E94:JQ94,"x")</f>
        <v>1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HI94" s="5" t="s">
        <v>8</v>
      </c>
    </row>
    <row r="95" spans="1:217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217" s="3" customFormat="1" x14ac:dyDescent="0.25">
      <c r="A96" s="8" t="s">
        <v>12</v>
      </c>
      <c r="B96" s="15">
        <f>SUM(B97:B101)</f>
        <v>5</v>
      </c>
      <c r="C96" s="7">
        <f>(COUNTIFS(E97:JQ101,"x"))*20</f>
        <v>100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217" s="4" customFormat="1" x14ac:dyDescent="0.25">
      <c r="A97" s="17" t="s">
        <v>25</v>
      </c>
      <c r="B97" s="9">
        <f>COUNTIFS(E97:JQ97,"x")</f>
        <v>1</v>
      </c>
      <c r="C97" s="10"/>
      <c r="D97" s="21"/>
      <c r="E97" s="21" t="s">
        <v>8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217" s="4" customFormat="1" x14ac:dyDescent="0.25">
      <c r="A98" s="17" t="s">
        <v>26</v>
      </c>
      <c r="B98" s="9">
        <f>COUNTIFS(E98:JQ98,"x")</f>
        <v>1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DU98" s="4" t="s">
        <v>8</v>
      </c>
    </row>
    <row r="99" spans="1:217" s="4" customFormat="1" x14ac:dyDescent="0.25">
      <c r="A99" s="9" t="s">
        <v>27</v>
      </c>
      <c r="B99" s="9">
        <f>COUNTIFS(E99:JQ99,"x")</f>
        <v>1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4" t="s">
        <v>8</v>
      </c>
    </row>
    <row r="100" spans="1:217" s="4" customFormat="1" x14ac:dyDescent="0.25">
      <c r="A100" s="9" t="s">
        <v>28</v>
      </c>
      <c r="B100" s="9">
        <f>COUNTIFS(E100:JQ100,"x")</f>
        <v>1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 t="s">
        <v>8</v>
      </c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217" s="4" customFormat="1" x14ac:dyDescent="0.25">
      <c r="A101" s="9" t="s">
        <v>29</v>
      </c>
      <c r="B101" s="9">
        <f>COUNTIFS(E101:JQ101,"x")</f>
        <v>1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HI101" s="4" t="s">
        <v>8</v>
      </c>
    </row>
    <row r="102" spans="1:217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217" x14ac:dyDescent="0.25">
      <c r="A103" s="42" t="s">
        <v>30</v>
      </c>
      <c r="B103" s="15">
        <f>SUM(B104:B108)</f>
        <v>5</v>
      </c>
      <c r="C103" s="7">
        <f>(COUNTIFS(E104:JQ108,"x"))*20</f>
        <v>100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217" s="5" customFormat="1" x14ac:dyDescent="0.25">
      <c r="A104" s="11" t="s">
        <v>25</v>
      </c>
      <c r="B104" s="11">
        <f>COUNTIFS(E104:JQ104,"x")</f>
        <v>1</v>
      </c>
      <c r="C104" s="12"/>
      <c r="D104" s="22"/>
      <c r="E104" s="22" t="s">
        <v>8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217" s="5" customFormat="1" x14ac:dyDescent="0.25">
      <c r="A105" s="11" t="s">
        <v>26</v>
      </c>
      <c r="B105" s="11">
        <f>COUNTIFS(E105:JQ105,"x")</f>
        <v>1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DU105" s="5" t="s">
        <v>8</v>
      </c>
    </row>
    <row r="106" spans="1:217" s="5" customFormat="1" x14ac:dyDescent="0.25">
      <c r="A106" s="11" t="s">
        <v>27</v>
      </c>
      <c r="B106" s="11">
        <f>COUNTIFS(E106:JQ106,"x")</f>
        <v>1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5" t="s">
        <v>8</v>
      </c>
    </row>
    <row r="107" spans="1:217" s="5" customFormat="1" x14ac:dyDescent="0.25">
      <c r="A107" s="59" t="s">
        <v>28</v>
      </c>
      <c r="B107" s="11">
        <f>COUNTIFS(E107:JQ107,"x")</f>
        <v>1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 t="s">
        <v>8</v>
      </c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217" s="5" customFormat="1" x14ac:dyDescent="0.25">
      <c r="A108" s="59" t="s">
        <v>29</v>
      </c>
      <c r="B108" s="11">
        <f>COUNTIFS(E108:JQ108,"x")</f>
        <v>1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HI108" s="5" t="s">
        <v>8</v>
      </c>
    </row>
    <row r="109" spans="1:217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217" s="3" customFormat="1" x14ac:dyDescent="0.25">
      <c r="A110" s="8" t="s">
        <v>14</v>
      </c>
      <c r="B110" s="15">
        <f>SUM(B111:B115)</f>
        <v>5</v>
      </c>
      <c r="C110" s="7">
        <f>(COUNTIFS(E111:JQ115,"x"))*20</f>
        <v>100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217" s="4" customFormat="1" x14ac:dyDescent="0.25">
      <c r="A111" s="17" t="s">
        <v>25</v>
      </c>
      <c r="B111" s="9">
        <f>COUNTIFS(E111:JQ111,"x")</f>
        <v>1</v>
      </c>
      <c r="C111" s="10"/>
      <c r="D111" s="21"/>
      <c r="E111" s="21" t="s">
        <v>8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217" s="4" customFormat="1" x14ac:dyDescent="0.25">
      <c r="A112" s="17" t="s">
        <v>26</v>
      </c>
      <c r="B112" s="9">
        <f>COUNTIFS(E112:JQ112,"x")</f>
        <v>1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DU112" s="4" t="s">
        <v>8</v>
      </c>
    </row>
    <row r="113" spans="1:277" s="4" customFormat="1" x14ac:dyDescent="0.25">
      <c r="A113" s="9" t="s">
        <v>27</v>
      </c>
      <c r="B113" s="9">
        <f>COUNTIFS(E113:JQ113,"x")</f>
        <v>1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4" t="s">
        <v>8</v>
      </c>
    </row>
    <row r="114" spans="1:277" s="4" customFormat="1" x14ac:dyDescent="0.25">
      <c r="A114" s="9" t="s">
        <v>28</v>
      </c>
      <c r="B114" s="9">
        <f>COUNTIFS(E114:JQ114,"x")</f>
        <v>1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 t="s">
        <v>8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29</v>
      </c>
      <c r="B115" s="9">
        <f>COUNTIFS(E115:JQ115,"x")</f>
        <v>1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HI115" s="4" t="s">
        <v>8</v>
      </c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15</v>
      </c>
      <c r="B117" s="15">
        <f>SUM(B118:B122)</f>
        <v>5</v>
      </c>
      <c r="C117" s="7">
        <f>(COUNTIFS(E118:JQ122,"x"))*20</f>
        <v>100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25</v>
      </c>
      <c r="B118" s="11">
        <f>COUNTIFS(E118:JQ118,"x")</f>
        <v>1</v>
      </c>
      <c r="C118" s="12"/>
      <c r="D118" s="22"/>
      <c r="E118" s="22" t="s">
        <v>8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26</v>
      </c>
      <c r="B119" s="11">
        <f>COUNTIFS(E119:JQ119,"x")</f>
        <v>1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DU119" s="5" t="s">
        <v>8</v>
      </c>
    </row>
    <row r="120" spans="1:277" s="5" customFormat="1" x14ac:dyDescent="0.25">
      <c r="A120" s="11" t="s">
        <v>27</v>
      </c>
      <c r="B120" s="11">
        <f>COUNTIFS(E120:JQ120,"x")</f>
        <v>1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" t="s">
        <v>8</v>
      </c>
    </row>
    <row r="121" spans="1:277" s="5" customFormat="1" x14ac:dyDescent="0.25">
      <c r="A121" s="59" t="s">
        <v>28</v>
      </c>
      <c r="B121" s="11">
        <f>COUNTIFS(E121:JQ121,"x")</f>
        <v>1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 t="s">
        <v>8</v>
      </c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59" t="s">
        <v>29</v>
      </c>
      <c r="B122" s="11">
        <f>COUNTIFS(E122:JQ122,"x")</f>
        <v>1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HI122" s="5" t="s">
        <v>8</v>
      </c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57" t="s">
        <v>16</v>
      </c>
      <c r="B124" s="15">
        <f>SUM(B125:B129)</f>
        <v>5</v>
      </c>
      <c r="C124" s="7">
        <f>(COUNTIFS(E125:JQ129,"x"))*20</f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58" t="s">
        <v>25</v>
      </c>
      <c r="B125" s="11">
        <f>COUNTIFS(E125:JQ125,"x")</f>
        <v>1</v>
      </c>
      <c r="C125" s="12"/>
      <c r="D125" s="22"/>
      <c r="E125" s="21" t="s">
        <v>8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58" t="s">
        <v>26</v>
      </c>
      <c r="B126" s="11">
        <f>COUNTIFS(E126:JQ126,"x")</f>
        <v>1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 t="s">
        <v>8</v>
      </c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59" t="s">
        <v>27</v>
      </c>
      <c r="B127" s="11">
        <f>COUNTIFS(E127:JQ127,"x")</f>
        <v>1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 t="s">
        <v>8</v>
      </c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59" t="s">
        <v>28</v>
      </c>
      <c r="B128" s="11">
        <f>COUNTIFS(E128:JQ128,"x")</f>
        <v>1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 t="s">
        <v>8</v>
      </c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59" t="s">
        <v>29</v>
      </c>
      <c r="B129" s="11">
        <f>COUNTIFS(E129:JQ129,"x")</f>
        <v>1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 t="s">
        <v>8</v>
      </c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56" t="s">
        <v>17</v>
      </c>
      <c r="B131" s="15">
        <f>SUM(B132:B136)</f>
        <v>5</v>
      </c>
      <c r="C131" s="7">
        <f>(COUNTIFS(E132:JQ136,"x"))*20</f>
        <v>100</v>
      </c>
      <c r="D131" s="2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  <c r="IW131" s="61"/>
      <c r="IX131" s="61"/>
      <c r="IY131" s="61"/>
      <c r="IZ131" s="61"/>
      <c r="JA131" s="61"/>
      <c r="JB131" s="61"/>
      <c r="JC131" s="61"/>
      <c r="JD131" s="61"/>
      <c r="JE131" s="61"/>
      <c r="JF131" s="61"/>
      <c r="JG131" s="61"/>
      <c r="JH131" s="61"/>
      <c r="JI131" s="61"/>
      <c r="JJ131" s="61"/>
      <c r="JK131" s="61"/>
      <c r="JL131" s="61"/>
      <c r="JM131" s="61"/>
      <c r="JN131" s="61"/>
      <c r="JO131" s="61"/>
      <c r="JP131" s="61"/>
      <c r="JQ131" s="61"/>
    </row>
    <row r="132" spans="1:277" s="4" customFormat="1" x14ac:dyDescent="0.25">
      <c r="A132" s="9" t="s">
        <v>25</v>
      </c>
      <c r="B132" s="9">
        <f>COUNTIFS(E132:JQ132,"x")</f>
        <v>1</v>
      </c>
      <c r="C132" s="10"/>
      <c r="D132" s="2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 t="s">
        <v>8</v>
      </c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  <c r="IX132" s="63"/>
      <c r="IY132" s="63"/>
      <c r="IZ132" s="63"/>
      <c r="JA132" s="63"/>
      <c r="JB132" s="63"/>
      <c r="JC132" s="63"/>
      <c r="JD132" s="63"/>
      <c r="JE132" s="63"/>
      <c r="JF132" s="63"/>
      <c r="JG132" s="63"/>
      <c r="JH132" s="63"/>
      <c r="JI132" s="63"/>
      <c r="JJ132" s="63"/>
      <c r="JK132" s="63"/>
      <c r="JL132" s="63"/>
      <c r="JM132" s="63"/>
      <c r="JN132" s="63"/>
      <c r="JO132" s="63"/>
      <c r="JP132" s="63"/>
      <c r="JQ132" s="63"/>
    </row>
    <row r="133" spans="1:277" s="4" customFormat="1" x14ac:dyDescent="0.25">
      <c r="A133" s="9" t="s">
        <v>26</v>
      </c>
      <c r="B133" s="9">
        <f>COUNTIFS(E133:JQ133,"x")</f>
        <v>1</v>
      </c>
      <c r="C133" s="10"/>
      <c r="D133" s="21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 t="s">
        <v>8</v>
      </c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63"/>
      <c r="IW133" s="63"/>
      <c r="IX133" s="63"/>
      <c r="IY133" s="63"/>
      <c r="IZ133" s="63"/>
      <c r="JA133" s="63"/>
      <c r="JB133" s="63"/>
      <c r="JC133" s="63"/>
      <c r="JD133" s="63"/>
      <c r="JE133" s="63"/>
      <c r="JF133" s="63"/>
      <c r="JG133" s="63"/>
      <c r="JH133" s="63"/>
      <c r="JI133" s="63"/>
      <c r="JJ133" s="63"/>
      <c r="JK133" s="63"/>
      <c r="JL133" s="63"/>
      <c r="JM133" s="63"/>
      <c r="JN133" s="63"/>
      <c r="JO133" s="63"/>
      <c r="JP133" s="63"/>
      <c r="JQ133" s="63"/>
    </row>
    <row r="134" spans="1:277" s="4" customFormat="1" x14ac:dyDescent="0.25">
      <c r="A134" s="9" t="s">
        <v>27</v>
      </c>
      <c r="B134" s="9">
        <f>COUNTIFS(E134:JQ134,"x")</f>
        <v>1</v>
      </c>
      <c r="C134" s="10"/>
      <c r="D134" s="21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 t="s">
        <v>8</v>
      </c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63"/>
      <c r="IW134" s="63"/>
      <c r="IX134" s="63"/>
      <c r="IY134" s="63"/>
      <c r="IZ134" s="63"/>
      <c r="JA134" s="63"/>
      <c r="JB134" s="63"/>
      <c r="JC134" s="63"/>
      <c r="JD134" s="63"/>
      <c r="JE134" s="63"/>
      <c r="JF134" s="63"/>
      <c r="JG134" s="63"/>
      <c r="JH134" s="63"/>
      <c r="JI134" s="63"/>
      <c r="JJ134" s="63"/>
      <c r="JK134" s="63"/>
      <c r="JL134" s="63"/>
      <c r="JM134" s="63"/>
      <c r="JN134" s="63"/>
      <c r="JO134" s="63"/>
      <c r="JP134" s="63"/>
      <c r="JQ134" s="63"/>
    </row>
    <row r="135" spans="1:277" s="4" customFormat="1" x14ac:dyDescent="0.25">
      <c r="A135" s="9" t="s">
        <v>28</v>
      </c>
      <c r="B135" s="9">
        <f>COUNTIFS(E135:JQ135,"x")</f>
        <v>1</v>
      </c>
      <c r="C135" s="10"/>
      <c r="D135" s="21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3" t="s">
        <v>8</v>
      </c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63"/>
      <c r="IW135" s="63"/>
      <c r="IX135" s="63"/>
      <c r="IY135" s="63"/>
      <c r="IZ135" s="63"/>
      <c r="JA135" s="63"/>
      <c r="JB135" s="63"/>
      <c r="JC135" s="63"/>
      <c r="JD135" s="63"/>
      <c r="JE135" s="63"/>
      <c r="JF135" s="63"/>
      <c r="JG135" s="63"/>
      <c r="JH135" s="63"/>
      <c r="JI135" s="63"/>
      <c r="JJ135" s="63"/>
      <c r="JK135" s="63"/>
      <c r="JL135" s="63"/>
      <c r="JM135" s="63"/>
      <c r="JN135" s="63"/>
      <c r="JO135" s="63"/>
      <c r="JP135" s="63"/>
      <c r="JQ135" s="63"/>
    </row>
    <row r="136" spans="1:277" s="4" customFormat="1" x14ac:dyDescent="0.25">
      <c r="A136" s="9" t="s">
        <v>29</v>
      </c>
      <c r="B136" s="9">
        <f>COUNTIFS(E136:JQ136,"x")</f>
        <v>1</v>
      </c>
      <c r="C136" s="10"/>
      <c r="D136" s="21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  <c r="HU136" s="63"/>
      <c r="HV136" s="63"/>
      <c r="HW136" s="63"/>
      <c r="HX136" s="63"/>
      <c r="HY136" s="63"/>
      <c r="HZ136" s="63"/>
      <c r="IA136" s="63"/>
      <c r="IB136" s="63"/>
      <c r="IC136" s="63"/>
      <c r="ID136" s="63"/>
      <c r="IE136" s="63"/>
      <c r="IF136" s="63"/>
      <c r="IG136" s="63"/>
      <c r="IH136" s="63"/>
      <c r="II136" s="63"/>
      <c r="IJ136" s="63"/>
      <c r="IK136" s="63"/>
      <c r="IL136" s="63"/>
      <c r="IM136" s="63"/>
      <c r="IN136" s="63" t="s">
        <v>8</v>
      </c>
      <c r="IO136" s="63"/>
      <c r="IP136" s="63"/>
      <c r="IQ136" s="63"/>
      <c r="IR136" s="63"/>
      <c r="IS136" s="63"/>
      <c r="IT136" s="63"/>
      <c r="IU136" s="63"/>
      <c r="IV136" s="63"/>
      <c r="IW136" s="63"/>
      <c r="IX136" s="63"/>
      <c r="IY136" s="63"/>
      <c r="IZ136" s="63"/>
      <c r="JA136" s="63"/>
      <c r="JB136" s="63"/>
      <c r="JC136" s="63"/>
      <c r="JD136" s="63"/>
      <c r="JE136" s="63"/>
      <c r="JF136" s="63"/>
      <c r="JG136" s="63"/>
      <c r="JH136" s="63"/>
      <c r="JI136" s="63"/>
      <c r="JJ136" s="63"/>
      <c r="JK136" s="63"/>
      <c r="JL136" s="63"/>
      <c r="JM136" s="63"/>
      <c r="JN136" s="63"/>
      <c r="JO136" s="63"/>
      <c r="JP136" s="63"/>
      <c r="JQ136" s="63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57" t="s">
        <v>18</v>
      </c>
      <c r="B138" s="15">
        <f>SUM(B139:B143)</f>
        <v>5</v>
      </c>
      <c r="C138" s="7">
        <f>(COUNTIFS(E139:JQ143,"x"))*20</f>
        <v>100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58" t="s">
        <v>25</v>
      </c>
      <c r="B139" s="11">
        <f>COUNTIFS(E139:JQ139,"x")</f>
        <v>1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 t="s">
        <v>8</v>
      </c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58" t="s">
        <v>26</v>
      </c>
      <c r="B140" s="11">
        <f>COUNTIFS(E140:JQ140,"x")</f>
        <v>1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 t="s">
        <v>8</v>
      </c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59" t="s">
        <v>27</v>
      </c>
      <c r="B141" s="11">
        <f>COUNTIFS(E141:JQ141,"x")</f>
        <v>1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 t="s">
        <v>8</v>
      </c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59" t="s">
        <v>28</v>
      </c>
      <c r="B142" s="11">
        <f>COUNTIFS(E142:JQ142,"x")</f>
        <v>1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 t="s">
        <v>8</v>
      </c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59" t="s">
        <v>29</v>
      </c>
      <c r="B143" s="11">
        <f>COUNTIFS(E143:JQ143,"x")</f>
        <v>1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 t="s">
        <v>8</v>
      </c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56" t="s">
        <v>19</v>
      </c>
      <c r="B145" s="15">
        <f>SUM(B146:B150)</f>
        <v>5</v>
      </c>
      <c r="C145" s="7">
        <f>(COUNTIFS(E146:JQ150,"x"))*20</f>
        <v>100</v>
      </c>
      <c r="D145" s="2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  <c r="IW145" s="61"/>
      <c r="IX145" s="61"/>
      <c r="IY145" s="61"/>
      <c r="IZ145" s="61"/>
      <c r="JA145" s="61"/>
      <c r="JB145" s="61"/>
      <c r="JC145" s="61"/>
      <c r="JD145" s="61"/>
      <c r="JE145" s="61"/>
      <c r="JF145" s="61"/>
      <c r="JG145" s="61"/>
      <c r="JH145" s="61"/>
      <c r="JI145" s="61"/>
      <c r="JJ145" s="61"/>
      <c r="JK145" s="61"/>
      <c r="JL145" s="61"/>
      <c r="JM145" s="61"/>
      <c r="JN145" s="61"/>
      <c r="JO145" s="61"/>
      <c r="JP145" s="61"/>
      <c r="JQ145" s="61"/>
    </row>
    <row r="146" spans="1:277" s="4" customFormat="1" x14ac:dyDescent="0.25">
      <c r="A146" s="9" t="s">
        <v>25</v>
      </c>
      <c r="B146" s="9">
        <f>COUNTIFS(E146:JQ146,"x")</f>
        <v>1</v>
      </c>
      <c r="C146" s="10"/>
      <c r="D146" s="21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 t="s">
        <v>8</v>
      </c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  <c r="HU146" s="63"/>
      <c r="HV146" s="63"/>
      <c r="HW146" s="63"/>
      <c r="HX146" s="63"/>
      <c r="HY146" s="63"/>
      <c r="HZ146" s="63"/>
      <c r="IA146" s="63"/>
      <c r="IB146" s="63"/>
      <c r="IC146" s="63"/>
      <c r="ID146" s="63"/>
      <c r="IE146" s="63"/>
      <c r="IF146" s="63"/>
      <c r="IG146" s="63"/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  <c r="IT146" s="63"/>
      <c r="IU146" s="63"/>
      <c r="IV146" s="63"/>
      <c r="IW146" s="63"/>
      <c r="IX146" s="63"/>
      <c r="IY146" s="63"/>
      <c r="IZ146" s="63"/>
      <c r="JA146" s="63"/>
      <c r="JB146" s="63"/>
      <c r="JC146" s="63"/>
      <c r="JD146" s="63"/>
      <c r="JE146" s="63"/>
      <c r="JF146" s="63"/>
      <c r="JG146" s="63"/>
      <c r="JH146" s="63"/>
      <c r="JI146" s="63"/>
      <c r="JJ146" s="63"/>
      <c r="JK146" s="63"/>
      <c r="JL146" s="63"/>
      <c r="JM146" s="63"/>
      <c r="JN146" s="63"/>
      <c r="JO146" s="63"/>
      <c r="JP146" s="63"/>
      <c r="JQ146" s="63"/>
    </row>
    <row r="147" spans="1:277" s="4" customFormat="1" x14ac:dyDescent="0.25">
      <c r="A147" s="9" t="s">
        <v>26</v>
      </c>
      <c r="B147" s="9">
        <f>COUNTIFS(E147:JQ147,"x")</f>
        <v>1</v>
      </c>
      <c r="C147" s="10"/>
      <c r="D147" s="21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 t="s">
        <v>8</v>
      </c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  <c r="HU147" s="63"/>
      <c r="HV147" s="63"/>
      <c r="HW147" s="63"/>
      <c r="HX147" s="63"/>
      <c r="HY147" s="63"/>
      <c r="HZ147" s="63"/>
      <c r="IA147" s="63"/>
      <c r="IB147" s="63"/>
      <c r="IC147" s="63"/>
      <c r="ID147" s="63"/>
      <c r="IE147" s="63"/>
      <c r="IF147" s="63"/>
      <c r="IG147" s="63"/>
      <c r="IH147" s="63"/>
      <c r="II147" s="63"/>
      <c r="IJ147" s="63"/>
      <c r="IK147" s="63"/>
      <c r="IL147" s="63"/>
      <c r="IM147" s="63"/>
      <c r="IN147" s="63"/>
      <c r="IO147" s="63"/>
      <c r="IP147" s="63"/>
      <c r="IQ147" s="63"/>
      <c r="IR147" s="63"/>
      <c r="IS147" s="63"/>
      <c r="IT147" s="63"/>
      <c r="IU147" s="63"/>
      <c r="IV147" s="63"/>
      <c r="IW147" s="63"/>
      <c r="IX147" s="63"/>
      <c r="IY147" s="63"/>
      <c r="IZ147" s="63"/>
      <c r="JA147" s="63"/>
      <c r="JB147" s="63"/>
      <c r="JC147" s="63"/>
      <c r="JD147" s="63"/>
      <c r="JE147" s="63"/>
      <c r="JF147" s="63"/>
      <c r="JG147" s="63"/>
      <c r="JH147" s="63"/>
      <c r="JI147" s="63"/>
      <c r="JJ147" s="63"/>
      <c r="JK147" s="63"/>
      <c r="JL147" s="63"/>
      <c r="JM147" s="63"/>
      <c r="JN147" s="63"/>
      <c r="JO147" s="63"/>
      <c r="JP147" s="63"/>
      <c r="JQ147" s="63"/>
    </row>
    <row r="148" spans="1:277" s="4" customFormat="1" x14ac:dyDescent="0.25">
      <c r="A148" s="9" t="s">
        <v>27</v>
      </c>
      <c r="B148" s="9">
        <f>COUNTIFS(E148:JQ148,"x")</f>
        <v>1</v>
      </c>
      <c r="C148" s="10"/>
      <c r="D148" s="21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 t="s">
        <v>8</v>
      </c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  <c r="HU148" s="63"/>
      <c r="HV148" s="63"/>
      <c r="HW148" s="63"/>
      <c r="HX148" s="63"/>
      <c r="HY148" s="63"/>
      <c r="HZ148" s="63"/>
      <c r="IA148" s="63"/>
      <c r="IB148" s="63"/>
      <c r="IC148" s="63"/>
      <c r="ID148" s="63"/>
      <c r="IE148" s="63"/>
      <c r="IF148" s="63"/>
      <c r="IG148" s="63"/>
      <c r="IH148" s="63"/>
      <c r="II148" s="63"/>
      <c r="IJ148" s="63"/>
      <c r="IK148" s="63"/>
      <c r="IL148" s="63"/>
      <c r="IM148" s="63"/>
      <c r="IN148" s="63"/>
      <c r="IO148" s="63"/>
      <c r="IP148" s="63"/>
      <c r="IQ148" s="63"/>
      <c r="IR148" s="63"/>
      <c r="IS148" s="63"/>
      <c r="IT148" s="63"/>
      <c r="IU148" s="63"/>
      <c r="IV148" s="63"/>
      <c r="IW148" s="63"/>
      <c r="IX148" s="63"/>
      <c r="IY148" s="63"/>
      <c r="IZ148" s="63"/>
      <c r="JA148" s="63"/>
      <c r="JB148" s="63"/>
      <c r="JC148" s="63"/>
      <c r="JD148" s="63"/>
      <c r="JE148" s="63"/>
      <c r="JF148" s="63"/>
      <c r="JG148" s="63"/>
      <c r="JH148" s="63"/>
      <c r="JI148" s="63"/>
      <c r="JJ148" s="63"/>
      <c r="JK148" s="63"/>
      <c r="JL148" s="63"/>
      <c r="JM148" s="63"/>
      <c r="JN148" s="63"/>
      <c r="JO148" s="63"/>
      <c r="JP148" s="63"/>
      <c r="JQ148" s="63"/>
    </row>
    <row r="149" spans="1:277" s="4" customFormat="1" x14ac:dyDescent="0.25">
      <c r="A149" s="9" t="s">
        <v>28</v>
      </c>
      <c r="B149" s="9">
        <f>COUNTIFS(E149:JQ149,"x")</f>
        <v>1</v>
      </c>
      <c r="C149" s="10"/>
      <c r="D149" s="21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3" t="s">
        <v>8</v>
      </c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  <c r="HU149" s="63"/>
      <c r="HV149" s="63"/>
      <c r="HW149" s="63"/>
      <c r="HX149" s="63"/>
      <c r="HY149" s="63"/>
      <c r="HZ149" s="63"/>
      <c r="IA149" s="63"/>
      <c r="IB149" s="63"/>
      <c r="IC149" s="63"/>
      <c r="ID149" s="63"/>
      <c r="IE149" s="63"/>
      <c r="IF149" s="63"/>
      <c r="IG149" s="63"/>
      <c r="IH149" s="63"/>
      <c r="II149" s="63"/>
      <c r="IJ149" s="63"/>
      <c r="IK149" s="63"/>
      <c r="IL149" s="63"/>
      <c r="IM149" s="63"/>
      <c r="IN149" s="63"/>
      <c r="IO149" s="63"/>
      <c r="IP149" s="63"/>
      <c r="IQ149" s="63"/>
      <c r="IR149" s="63"/>
      <c r="IS149" s="63"/>
      <c r="IT149" s="63"/>
      <c r="IU149" s="63"/>
      <c r="IV149" s="63"/>
      <c r="IW149" s="63"/>
      <c r="IX149" s="63"/>
      <c r="IY149" s="63"/>
      <c r="IZ149" s="63"/>
      <c r="JA149" s="63"/>
      <c r="JB149" s="63"/>
      <c r="JC149" s="63"/>
      <c r="JD149" s="63"/>
      <c r="JE149" s="63"/>
      <c r="JF149" s="63"/>
      <c r="JG149" s="63"/>
      <c r="JH149" s="63"/>
      <c r="JI149" s="63"/>
      <c r="JJ149" s="63"/>
      <c r="JK149" s="63"/>
      <c r="JL149" s="63"/>
      <c r="JM149" s="63"/>
      <c r="JN149" s="63"/>
      <c r="JO149" s="63"/>
      <c r="JP149" s="63"/>
      <c r="JQ149" s="63"/>
    </row>
    <row r="150" spans="1:277" s="4" customFormat="1" x14ac:dyDescent="0.25">
      <c r="A150" s="9" t="s">
        <v>29</v>
      </c>
      <c r="B150" s="9">
        <f>COUNTIFS(E150:JQ150,"x")</f>
        <v>1</v>
      </c>
      <c r="C150" s="10"/>
      <c r="D150" s="21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  <c r="HU150" s="63"/>
      <c r="HV150" s="63"/>
      <c r="HW150" s="63"/>
      <c r="HX150" s="63"/>
      <c r="HY150" s="63"/>
      <c r="HZ150" s="63"/>
      <c r="IA150" s="63"/>
      <c r="IB150" s="63"/>
      <c r="IC150" s="63"/>
      <c r="ID150" s="63"/>
      <c r="IE150" s="63"/>
      <c r="IF150" s="63"/>
      <c r="IG150" s="63"/>
      <c r="IH150" s="63"/>
      <c r="II150" s="63"/>
      <c r="IJ150" s="63"/>
      <c r="IK150" s="63"/>
      <c r="IL150" s="63"/>
      <c r="IM150" s="63"/>
      <c r="IN150" s="63" t="s">
        <v>8</v>
      </c>
      <c r="IO150" s="63"/>
      <c r="IP150" s="63"/>
      <c r="IQ150" s="63"/>
      <c r="IR150" s="63"/>
      <c r="IS150" s="63"/>
      <c r="IT150" s="63"/>
      <c r="IU150" s="63"/>
      <c r="IV150" s="63"/>
      <c r="IW150" s="63"/>
      <c r="IX150" s="63"/>
      <c r="IY150" s="63"/>
      <c r="IZ150" s="63"/>
      <c r="JA150" s="63"/>
      <c r="JB150" s="63"/>
      <c r="JC150" s="63"/>
      <c r="JD150" s="63"/>
      <c r="JE150" s="63"/>
      <c r="JF150" s="63"/>
      <c r="JG150" s="63"/>
      <c r="JH150" s="63"/>
      <c r="JI150" s="63"/>
      <c r="JJ150" s="63"/>
      <c r="JK150" s="63"/>
      <c r="JL150" s="63"/>
      <c r="JM150" s="63"/>
      <c r="JN150" s="63"/>
      <c r="JO150" s="63"/>
      <c r="JP150" s="63"/>
      <c r="JQ150" s="63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57" t="s">
        <v>20</v>
      </c>
      <c r="B152" s="15">
        <f>SUM(B153:B157)</f>
        <v>5</v>
      </c>
      <c r="C152" s="7">
        <f>(COUNTIFS(E153:JQ157,"x"))*20</f>
        <v>100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58" t="s">
        <v>25</v>
      </c>
      <c r="B153" s="11">
        <f>COUNTIFS(E153:JQ153,"x")</f>
        <v>1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 t="s">
        <v>8</v>
      </c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58" t="s">
        <v>26</v>
      </c>
      <c r="B154" s="11">
        <f>COUNTIFS(E154:JQ154,"x")</f>
        <v>1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 t="s">
        <v>8</v>
      </c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59" t="s">
        <v>27</v>
      </c>
      <c r="B155" s="11">
        <f>COUNTIFS(E155:JQ155,"x")</f>
        <v>1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 t="s">
        <v>8</v>
      </c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59" t="s">
        <v>28</v>
      </c>
      <c r="B156" s="11">
        <f>COUNTIFS(E156:JQ156,"x")</f>
        <v>1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 t="s">
        <v>8</v>
      </c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59" t="s">
        <v>29</v>
      </c>
      <c r="B157" s="11">
        <f>COUNTIFS(E157:JQ157,"x")</f>
        <v>1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 t="s">
        <v>8</v>
      </c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56" t="s">
        <v>21</v>
      </c>
      <c r="B159" s="15">
        <f>SUM(B160:B164)</f>
        <v>5</v>
      </c>
      <c r="C159" s="7">
        <f>(COUNTIFS(E160:JQ164,"x"))*20</f>
        <v>100</v>
      </c>
      <c r="D159" s="2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  <c r="IW159" s="61"/>
      <c r="IX159" s="61"/>
      <c r="IY159" s="61"/>
      <c r="IZ159" s="61"/>
      <c r="JA159" s="61"/>
      <c r="JB159" s="61"/>
      <c r="JC159" s="61"/>
      <c r="JD159" s="61"/>
      <c r="JE159" s="61"/>
      <c r="JF159" s="61"/>
      <c r="JG159" s="61"/>
      <c r="JH159" s="61"/>
      <c r="JI159" s="61"/>
      <c r="JJ159" s="61"/>
      <c r="JK159" s="61"/>
      <c r="JL159" s="61"/>
      <c r="JM159" s="61"/>
      <c r="JN159" s="61"/>
      <c r="JO159" s="61"/>
      <c r="JP159" s="61"/>
      <c r="JQ159" s="61"/>
    </row>
    <row r="160" spans="1:277" s="4" customFormat="1" x14ac:dyDescent="0.25">
      <c r="A160" s="9" t="s">
        <v>25</v>
      </c>
      <c r="B160" s="9">
        <f>COUNTIFS(E160:JQ160,"x")</f>
        <v>1</v>
      </c>
      <c r="C160" s="10"/>
      <c r="D160" s="21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 t="s">
        <v>8</v>
      </c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  <c r="HU160" s="63"/>
      <c r="HV160" s="63"/>
      <c r="HW160" s="63"/>
      <c r="HX160" s="63"/>
      <c r="HY160" s="63"/>
      <c r="HZ160" s="63"/>
      <c r="IA160" s="63"/>
      <c r="IB160" s="63"/>
      <c r="IC160" s="63"/>
      <c r="ID160" s="63"/>
      <c r="IE160" s="63"/>
      <c r="IF160" s="63"/>
      <c r="IG160" s="63"/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  <c r="IT160" s="63"/>
      <c r="IU160" s="63"/>
      <c r="IV160" s="63"/>
      <c r="IW160" s="63"/>
      <c r="IX160" s="63"/>
      <c r="IY160" s="63"/>
      <c r="IZ160" s="63"/>
      <c r="JA160" s="63"/>
      <c r="JB160" s="63"/>
      <c r="JC160" s="63"/>
      <c r="JD160" s="63"/>
      <c r="JE160" s="63"/>
      <c r="JF160" s="63"/>
      <c r="JG160" s="63"/>
      <c r="JH160" s="63"/>
      <c r="JI160" s="63"/>
      <c r="JJ160" s="63"/>
      <c r="JK160" s="63"/>
      <c r="JL160" s="63"/>
      <c r="JM160" s="63"/>
      <c r="JN160" s="63"/>
      <c r="JO160" s="63"/>
      <c r="JP160" s="63"/>
      <c r="JQ160" s="63"/>
    </row>
    <row r="161" spans="1:277" s="4" customFormat="1" x14ac:dyDescent="0.25">
      <c r="A161" s="9" t="s">
        <v>26</v>
      </c>
      <c r="B161" s="9">
        <f>COUNTIFS(E161:JQ161,"x")</f>
        <v>1</v>
      </c>
      <c r="C161" s="10"/>
      <c r="D161" s="21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 t="s">
        <v>8</v>
      </c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  <c r="HU161" s="63"/>
      <c r="HV161" s="63"/>
      <c r="HW161" s="63"/>
      <c r="HX161" s="63"/>
      <c r="HY161" s="63"/>
      <c r="HZ161" s="63"/>
      <c r="IA161" s="63"/>
      <c r="IB161" s="63"/>
      <c r="IC161" s="63"/>
      <c r="ID161" s="63"/>
      <c r="IE161" s="63"/>
      <c r="IF161" s="63"/>
      <c r="IG161" s="63"/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  <c r="IT161" s="63"/>
      <c r="IU161" s="63"/>
      <c r="IV161" s="63"/>
      <c r="IW161" s="63"/>
      <c r="IX161" s="63"/>
      <c r="IY161" s="63"/>
      <c r="IZ161" s="63"/>
      <c r="JA161" s="63"/>
      <c r="JB161" s="63"/>
      <c r="JC161" s="63"/>
      <c r="JD161" s="63"/>
      <c r="JE161" s="63"/>
      <c r="JF161" s="63"/>
      <c r="JG161" s="63"/>
      <c r="JH161" s="63"/>
      <c r="JI161" s="63"/>
      <c r="JJ161" s="63"/>
      <c r="JK161" s="63"/>
      <c r="JL161" s="63"/>
      <c r="JM161" s="63"/>
      <c r="JN161" s="63"/>
      <c r="JO161" s="63"/>
      <c r="JP161" s="63"/>
      <c r="JQ161" s="63"/>
    </row>
    <row r="162" spans="1:277" s="4" customFormat="1" x14ac:dyDescent="0.25">
      <c r="A162" s="9" t="s">
        <v>27</v>
      </c>
      <c r="B162" s="9">
        <f>COUNTIFS(E162:JQ162,"x")</f>
        <v>1</v>
      </c>
      <c r="C162" s="10"/>
      <c r="D162" s="21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 t="s">
        <v>8</v>
      </c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  <c r="HU162" s="63"/>
      <c r="HV162" s="63"/>
      <c r="HW162" s="63"/>
      <c r="HX162" s="63"/>
      <c r="HY162" s="63"/>
      <c r="HZ162" s="63"/>
      <c r="IA162" s="63"/>
      <c r="IB162" s="63"/>
      <c r="IC162" s="63"/>
      <c r="ID162" s="63"/>
      <c r="IE162" s="63"/>
      <c r="IF162" s="63"/>
      <c r="IG162" s="63"/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  <c r="IT162" s="63"/>
      <c r="IU162" s="63"/>
      <c r="IV162" s="63"/>
      <c r="IW162" s="63"/>
      <c r="IX162" s="63"/>
      <c r="IY162" s="63"/>
      <c r="IZ162" s="63"/>
      <c r="JA162" s="63"/>
      <c r="JB162" s="63"/>
      <c r="JC162" s="63"/>
      <c r="JD162" s="63"/>
      <c r="JE162" s="63"/>
      <c r="JF162" s="63"/>
      <c r="JG162" s="63"/>
      <c r="JH162" s="63"/>
      <c r="JI162" s="63"/>
      <c r="JJ162" s="63"/>
      <c r="JK162" s="63"/>
      <c r="JL162" s="63"/>
      <c r="JM162" s="63"/>
      <c r="JN162" s="63"/>
      <c r="JO162" s="63"/>
      <c r="JP162" s="63"/>
      <c r="JQ162" s="63"/>
    </row>
    <row r="163" spans="1:277" s="4" customFormat="1" x14ac:dyDescent="0.25">
      <c r="A163" s="9" t="s">
        <v>28</v>
      </c>
      <c r="B163" s="9">
        <f>COUNTIFS(E163:JQ163,"x")</f>
        <v>1</v>
      </c>
      <c r="C163" s="10"/>
      <c r="D163" s="21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3" t="s">
        <v>8</v>
      </c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  <c r="HZ163" s="63"/>
      <c r="IA163" s="63"/>
      <c r="IB163" s="63"/>
      <c r="IC163" s="63"/>
      <c r="ID163" s="63"/>
      <c r="IE163" s="63"/>
      <c r="IF163" s="63"/>
      <c r="IG163" s="63"/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  <c r="IT163" s="63"/>
      <c r="IU163" s="63"/>
      <c r="IV163" s="63"/>
      <c r="IW163" s="63"/>
      <c r="IX163" s="63"/>
      <c r="IY163" s="63"/>
      <c r="IZ163" s="63"/>
      <c r="JA163" s="63"/>
      <c r="JB163" s="63"/>
      <c r="JC163" s="63"/>
      <c r="JD163" s="63"/>
      <c r="JE163" s="63"/>
      <c r="JF163" s="63"/>
      <c r="JG163" s="63"/>
      <c r="JH163" s="63"/>
      <c r="JI163" s="63"/>
      <c r="JJ163" s="63"/>
      <c r="JK163" s="63"/>
      <c r="JL163" s="63"/>
      <c r="JM163" s="63"/>
      <c r="JN163" s="63"/>
      <c r="JO163" s="63"/>
      <c r="JP163" s="63"/>
      <c r="JQ163" s="63"/>
    </row>
    <row r="164" spans="1:277" s="4" customFormat="1" x14ac:dyDescent="0.25">
      <c r="A164" s="9" t="s">
        <v>29</v>
      </c>
      <c r="B164" s="9">
        <f>COUNTIFS(E164:JQ164,"x")</f>
        <v>1</v>
      </c>
      <c r="C164" s="10"/>
      <c r="D164" s="21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  <c r="HU164" s="63"/>
      <c r="HV164" s="63"/>
      <c r="HW164" s="63"/>
      <c r="HX164" s="63"/>
      <c r="HY164" s="63"/>
      <c r="HZ164" s="63"/>
      <c r="IA164" s="63"/>
      <c r="IB164" s="63"/>
      <c r="IC164" s="63"/>
      <c r="ID164" s="63"/>
      <c r="IE164" s="63"/>
      <c r="IF164" s="63"/>
      <c r="IG164" s="63"/>
      <c r="IH164" s="63"/>
      <c r="II164" s="63"/>
      <c r="IJ164" s="63"/>
      <c r="IK164" s="63"/>
      <c r="IL164" s="63"/>
      <c r="IM164" s="63"/>
      <c r="IN164" s="63" t="s">
        <v>8</v>
      </c>
      <c r="IO164" s="63"/>
      <c r="IP164" s="63"/>
      <c r="IQ164" s="63"/>
      <c r="IR164" s="63"/>
      <c r="IS164" s="63"/>
      <c r="IT164" s="63"/>
      <c r="IU164" s="63"/>
      <c r="IV164" s="63"/>
      <c r="IW164" s="63"/>
      <c r="IX164" s="63"/>
      <c r="IY164" s="63"/>
      <c r="IZ164" s="63"/>
      <c r="JA164" s="63"/>
      <c r="JB164" s="63"/>
      <c r="JC164" s="63"/>
      <c r="JD164" s="63"/>
      <c r="JE164" s="63"/>
      <c r="JF164" s="63"/>
      <c r="JG164" s="63"/>
      <c r="JH164" s="63"/>
      <c r="JI164" s="63"/>
      <c r="JJ164" s="63"/>
      <c r="JK164" s="63"/>
      <c r="JL164" s="63"/>
      <c r="JM164" s="63"/>
      <c r="JN164" s="63"/>
      <c r="JO164" s="63"/>
      <c r="JP164" s="63"/>
      <c r="JQ164" s="63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57" t="s">
        <v>22</v>
      </c>
      <c r="B166" s="15">
        <f>SUM(B167:B171)</f>
        <v>5</v>
      </c>
      <c r="C166" s="7">
        <f>(COUNTIFS(E167:JQ171,"x"))*20</f>
        <v>100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58" t="s">
        <v>25</v>
      </c>
      <c r="B167" s="11">
        <f>COUNTIFS(E167:JQ167,"x")</f>
        <v>1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 t="s">
        <v>8</v>
      </c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58" t="s">
        <v>26</v>
      </c>
      <c r="B168" s="11">
        <f>COUNTIFS(E168:JQ168,"x")</f>
        <v>1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 t="s">
        <v>8</v>
      </c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59" t="s">
        <v>27</v>
      </c>
      <c r="B169" s="11">
        <f>COUNTIFS(E169:JQ169,"x")</f>
        <v>1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 t="s">
        <v>8</v>
      </c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59" t="s">
        <v>28</v>
      </c>
      <c r="B170" s="11">
        <f>COUNTIFS(E170:JQ170,"x")</f>
        <v>1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 t="s">
        <v>8</v>
      </c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59" t="s">
        <v>29</v>
      </c>
      <c r="B171" s="11">
        <f>COUNTIFS(E171:JQ171,"x")</f>
        <v>1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 t="s">
        <v>8</v>
      </c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56" t="s">
        <v>23</v>
      </c>
      <c r="B173" s="15">
        <f>SUM(B174:B178)</f>
        <v>5</v>
      </c>
      <c r="C173" s="7">
        <f>(COUNTIFS(E174:JQ178,"x"))*20</f>
        <v>100</v>
      </c>
      <c r="D173" s="2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  <c r="IW173" s="61"/>
      <c r="IX173" s="61"/>
      <c r="IY173" s="61"/>
      <c r="IZ173" s="61"/>
      <c r="JA173" s="61"/>
      <c r="JB173" s="61"/>
      <c r="JC173" s="61"/>
      <c r="JD173" s="61"/>
      <c r="JE173" s="61"/>
      <c r="JF173" s="61"/>
      <c r="JG173" s="61"/>
      <c r="JH173" s="61"/>
      <c r="JI173" s="61"/>
      <c r="JJ173" s="61"/>
      <c r="JK173" s="61"/>
      <c r="JL173" s="61"/>
      <c r="JM173" s="61"/>
      <c r="JN173" s="61"/>
      <c r="JO173" s="61"/>
      <c r="JP173" s="61"/>
      <c r="JQ173" s="61"/>
    </row>
    <row r="174" spans="1:277" s="4" customFormat="1" x14ac:dyDescent="0.25">
      <c r="A174" s="9" t="s">
        <v>25</v>
      </c>
      <c r="B174" s="9">
        <f>COUNTIFS(E174:JQ174,"x")</f>
        <v>1</v>
      </c>
      <c r="C174" s="10"/>
      <c r="D174" s="21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 t="s">
        <v>8</v>
      </c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  <c r="HU174" s="63"/>
      <c r="HV174" s="63"/>
      <c r="HW174" s="63"/>
      <c r="HX174" s="63"/>
      <c r="HY174" s="63"/>
      <c r="HZ174" s="63"/>
      <c r="IA174" s="63"/>
      <c r="IB174" s="63"/>
      <c r="IC174" s="63"/>
      <c r="ID174" s="63"/>
      <c r="IE174" s="63"/>
      <c r="IF174" s="63"/>
      <c r="IG174" s="63"/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  <c r="IT174" s="63"/>
      <c r="IU174" s="63"/>
      <c r="IV174" s="63"/>
      <c r="IW174" s="63"/>
      <c r="IX174" s="63"/>
      <c r="IY174" s="63"/>
      <c r="IZ174" s="63"/>
      <c r="JA174" s="63"/>
      <c r="JB174" s="63"/>
      <c r="JC174" s="63"/>
      <c r="JD174" s="63"/>
      <c r="JE174" s="63"/>
      <c r="JF174" s="63"/>
      <c r="JG174" s="63"/>
      <c r="JH174" s="63"/>
      <c r="JI174" s="63"/>
      <c r="JJ174" s="63"/>
      <c r="JK174" s="63"/>
      <c r="JL174" s="63"/>
      <c r="JM174" s="63"/>
      <c r="JN174" s="63"/>
      <c r="JO174" s="63"/>
      <c r="JP174" s="63"/>
      <c r="JQ174" s="63"/>
    </row>
    <row r="175" spans="1:277" s="4" customFormat="1" x14ac:dyDescent="0.25">
      <c r="A175" s="9" t="s">
        <v>26</v>
      </c>
      <c r="B175" s="9">
        <f>COUNTIFS(E175:JQ175,"x")</f>
        <v>1</v>
      </c>
      <c r="C175" s="10"/>
      <c r="D175" s="21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 t="s">
        <v>8</v>
      </c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  <c r="HU175" s="63"/>
      <c r="HV175" s="63"/>
      <c r="HW175" s="63"/>
      <c r="HX175" s="63"/>
      <c r="HY175" s="63"/>
      <c r="HZ175" s="63"/>
      <c r="IA175" s="63"/>
      <c r="IB175" s="63"/>
      <c r="IC175" s="63"/>
      <c r="ID175" s="63"/>
      <c r="IE175" s="63"/>
      <c r="IF175" s="63"/>
      <c r="IG175" s="63"/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  <c r="IT175" s="63"/>
      <c r="IU175" s="63"/>
      <c r="IV175" s="63"/>
      <c r="IW175" s="63"/>
      <c r="IX175" s="63"/>
      <c r="IY175" s="63"/>
      <c r="IZ175" s="63"/>
      <c r="JA175" s="63"/>
      <c r="JB175" s="63"/>
      <c r="JC175" s="63"/>
      <c r="JD175" s="63"/>
      <c r="JE175" s="63"/>
      <c r="JF175" s="63"/>
      <c r="JG175" s="63"/>
      <c r="JH175" s="63"/>
      <c r="JI175" s="63"/>
      <c r="JJ175" s="63"/>
      <c r="JK175" s="63"/>
      <c r="JL175" s="63"/>
      <c r="JM175" s="63"/>
      <c r="JN175" s="63"/>
      <c r="JO175" s="63"/>
      <c r="JP175" s="63"/>
      <c r="JQ175" s="63"/>
    </row>
    <row r="176" spans="1:277" s="4" customFormat="1" x14ac:dyDescent="0.25">
      <c r="A176" s="9" t="s">
        <v>27</v>
      </c>
      <c r="B176" s="9">
        <f>COUNTIFS(E176:JQ176,"x")</f>
        <v>1</v>
      </c>
      <c r="C176" s="10"/>
      <c r="D176" s="21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 t="s">
        <v>8</v>
      </c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  <c r="HU176" s="63"/>
      <c r="HV176" s="63"/>
      <c r="HW176" s="63"/>
      <c r="HX176" s="63"/>
      <c r="HY176" s="63"/>
      <c r="HZ176" s="63"/>
      <c r="IA176" s="63"/>
      <c r="IB176" s="63"/>
      <c r="IC176" s="63"/>
      <c r="ID176" s="63"/>
      <c r="IE176" s="63"/>
      <c r="IF176" s="63"/>
      <c r="IG176" s="63"/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  <c r="IT176" s="63"/>
      <c r="IU176" s="63"/>
      <c r="IV176" s="63"/>
      <c r="IW176" s="63"/>
      <c r="IX176" s="63"/>
      <c r="IY176" s="63"/>
      <c r="IZ176" s="63"/>
      <c r="JA176" s="63"/>
      <c r="JB176" s="63"/>
      <c r="JC176" s="63"/>
      <c r="JD176" s="63"/>
      <c r="JE176" s="63"/>
      <c r="JF176" s="63"/>
      <c r="JG176" s="63"/>
      <c r="JH176" s="63"/>
      <c r="JI176" s="63"/>
      <c r="JJ176" s="63"/>
      <c r="JK176" s="63"/>
      <c r="JL176" s="63"/>
      <c r="JM176" s="63"/>
      <c r="JN176" s="63"/>
      <c r="JO176" s="63"/>
      <c r="JP176" s="63"/>
      <c r="JQ176" s="63"/>
    </row>
    <row r="177" spans="1:277" s="4" customFormat="1" x14ac:dyDescent="0.25">
      <c r="A177" s="9" t="s">
        <v>28</v>
      </c>
      <c r="B177" s="9">
        <f>COUNTIFS(E177:JQ177,"x")</f>
        <v>1</v>
      </c>
      <c r="C177" s="10"/>
      <c r="D177" s="21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3" t="s">
        <v>8</v>
      </c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  <c r="HU177" s="63"/>
      <c r="HV177" s="63"/>
      <c r="HW177" s="63"/>
      <c r="HX177" s="63"/>
      <c r="HY177" s="63"/>
      <c r="HZ177" s="63"/>
      <c r="IA177" s="63"/>
      <c r="IB177" s="63"/>
      <c r="IC177" s="63"/>
      <c r="ID177" s="63"/>
      <c r="IE177" s="63"/>
      <c r="IF177" s="63"/>
      <c r="IG177" s="63"/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  <c r="IT177" s="63"/>
      <c r="IU177" s="63"/>
      <c r="IV177" s="63"/>
      <c r="IW177" s="63"/>
      <c r="IX177" s="63"/>
      <c r="IY177" s="63"/>
      <c r="IZ177" s="63"/>
      <c r="JA177" s="63"/>
      <c r="JB177" s="63"/>
      <c r="JC177" s="63"/>
      <c r="JD177" s="63"/>
      <c r="JE177" s="63"/>
      <c r="JF177" s="63"/>
      <c r="JG177" s="63"/>
      <c r="JH177" s="63"/>
      <c r="JI177" s="63"/>
      <c r="JJ177" s="63"/>
      <c r="JK177" s="63"/>
      <c r="JL177" s="63"/>
      <c r="JM177" s="63"/>
      <c r="JN177" s="63"/>
      <c r="JO177" s="63"/>
      <c r="JP177" s="63"/>
      <c r="JQ177" s="63"/>
    </row>
    <row r="178" spans="1:277" s="4" customFormat="1" x14ac:dyDescent="0.25">
      <c r="A178" s="9" t="s">
        <v>29</v>
      </c>
      <c r="B178" s="9">
        <f>COUNTIFS(E178:JQ178,"x")</f>
        <v>1</v>
      </c>
      <c r="C178" s="10"/>
      <c r="D178" s="21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  <c r="HU178" s="63"/>
      <c r="HV178" s="63"/>
      <c r="HW178" s="63"/>
      <c r="HX178" s="63"/>
      <c r="HY178" s="63"/>
      <c r="HZ178" s="63"/>
      <c r="IA178" s="63"/>
      <c r="IB178" s="63"/>
      <c r="IC178" s="63"/>
      <c r="ID178" s="63"/>
      <c r="IE178" s="63"/>
      <c r="IF178" s="63"/>
      <c r="IG178" s="63"/>
      <c r="IH178" s="63"/>
      <c r="II178" s="63"/>
      <c r="IJ178" s="63"/>
      <c r="IK178" s="63"/>
      <c r="IL178" s="63"/>
      <c r="IM178" s="63"/>
      <c r="IN178" s="63" t="s">
        <v>8</v>
      </c>
      <c r="IO178" s="63"/>
      <c r="IP178" s="63"/>
      <c r="IQ178" s="63"/>
      <c r="IR178" s="63"/>
      <c r="IS178" s="63"/>
      <c r="IT178" s="63"/>
      <c r="IU178" s="63"/>
      <c r="IV178" s="63"/>
      <c r="IW178" s="63"/>
      <c r="IX178" s="63"/>
      <c r="IY178" s="63"/>
      <c r="IZ178" s="63"/>
      <c r="JA178" s="63"/>
      <c r="JB178" s="63"/>
      <c r="JC178" s="63"/>
      <c r="JD178" s="63"/>
      <c r="JE178" s="63"/>
      <c r="JF178" s="63"/>
      <c r="JG178" s="63"/>
      <c r="JH178" s="63"/>
      <c r="JI178" s="63"/>
      <c r="JJ178" s="63"/>
      <c r="JK178" s="63"/>
      <c r="JL178" s="63"/>
      <c r="JM178" s="63"/>
      <c r="JN178" s="63"/>
      <c r="JO178" s="63"/>
      <c r="JP178" s="63"/>
      <c r="JQ178" s="63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31</v>
      </c>
      <c r="B180" s="7">
        <f>SUM(B182+B187+B192+B197+B202+B207+B212+B217+B222+B227+B232)</f>
        <v>33</v>
      </c>
      <c r="C180" s="37">
        <f>AVERAGE(C182,C187,C192,C197,C202,C207,C212,C217,C222,C227,C232)</f>
        <v>99.999999990000006</v>
      </c>
      <c r="D180" s="23">
        <f>((COUNTIFS(E183:JQ235,"X"))*C180/B180*Calculos!H6)</f>
        <v>12.158783998784122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32</v>
      </c>
      <c r="B182" s="15">
        <f>SUM(B183:B185)</f>
        <v>3</v>
      </c>
      <c r="C182" s="7">
        <f>(COUNTIFS(E183:JQ185,"x"))*33.33333333</f>
        <v>99.999999990000006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28</v>
      </c>
      <c r="B183" s="9">
        <f>COUNTIFS(E183:JQ183,"x")</f>
        <v>1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DU183" s="4" t="s">
        <v>8</v>
      </c>
    </row>
    <row r="184" spans="1:277" s="4" customFormat="1" x14ac:dyDescent="0.25">
      <c r="A184" s="9" t="s">
        <v>33</v>
      </c>
      <c r="B184" s="9">
        <f>COUNTIFS(E184:JQ184,"x")</f>
        <v>1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EZ184" s="4" t="s">
        <v>8</v>
      </c>
    </row>
    <row r="185" spans="1:277" s="4" customFormat="1" x14ac:dyDescent="0.25">
      <c r="A185" s="9" t="s">
        <v>34</v>
      </c>
      <c r="B185" s="9">
        <f>COUNTIFS(E185:JQ185,"x")</f>
        <v>1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GD185" s="4" t="s">
        <v>8</v>
      </c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35</v>
      </c>
      <c r="B187" s="15">
        <f>SUM(B188:B190)</f>
        <v>3</v>
      </c>
      <c r="C187" s="7">
        <f>(COUNTIFS(E188:JQ190,"x"))*33.33333333</f>
        <v>99.999999990000006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28</v>
      </c>
      <c r="B188" s="11">
        <f>COUNTIFS(E188:JQ188,"x")</f>
        <v>1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DU188" s="5" t="s">
        <v>8</v>
      </c>
    </row>
    <row r="189" spans="1:277" s="5" customFormat="1" x14ac:dyDescent="0.25">
      <c r="A189" s="11" t="s">
        <v>33</v>
      </c>
      <c r="B189" s="11">
        <f>COUNTIFS(E189:JQ189,"x")</f>
        <v>1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EZ189" s="5" t="s">
        <v>8</v>
      </c>
    </row>
    <row r="190" spans="1:277" s="5" customFormat="1" x14ac:dyDescent="0.25">
      <c r="A190" s="11" t="s">
        <v>34</v>
      </c>
      <c r="B190" s="11">
        <f>COUNTIFS(E190:JQ190,"x")</f>
        <v>1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GD190" s="5" t="s">
        <v>8</v>
      </c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36</v>
      </c>
      <c r="B192" s="15">
        <f>SUM(B193:B195)</f>
        <v>3</v>
      </c>
      <c r="C192" s="7">
        <f>(COUNTIFS(E193:JQ195,"x"))*33.33333333</f>
        <v>99.999999990000006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186" s="4" customFormat="1" x14ac:dyDescent="0.25">
      <c r="A193" s="9" t="s">
        <v>28</v>
      </c>
      <c r="B193" s="9">
        <f>COUNTIFS(E193:JQ193,"x")</f>
        <v>1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DU193" s="4" t="s">
        <v>8</v>
      </c>
    </row>
    <row r="194" spans="1:186" s="4" customFormat="1" x14ac:dyDescent="0.25">
      <c r="A194" s="9" t="s">
        <v>33</v>
      </c>
      <c r="B194" s="9">
        <f>COUNTIFS(E194:JQ194,"x")</f>
        <v>1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EZ194" s="4" t="s">
        <v>8</v>
      </c>
    </row>
    <row r="195" spans="1:186" s="4" customFormat="1" x14ac:dyDescent="0.25">
      <c r="A195" s="9" t="s">
        <v>34</v>
      </c>
      <c r="B195" s="9">
        <f>COUNTIFS(E195:JQ195,"x")</f>
        <v>1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GD195" s="4" t="s">
        <v>8</v>
      </c>
    </row>
    <row r="196" spans="1:186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186" x14ac:dyDescent="0.25">
      <c r="A197" s="6" t="s">
        <v>37</v>
      </c>
      <c r="B197" s="15">
        <f>SUM(B198:B200)</f>
        <v>3</v>
      </c>
      <c r="C197" s="7">
        <f>(COUNTIFS(E198:JQ200,"x"))*33.33333333</f>
        <v>99.999999990000006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186" s="5" customFormat="1" x14ac:dyDescent="0.25">
      <c r="A198" s="11" t="s">
        <v>28</v>
      </c>
      <c r="B198" s="11">
        <f>COUNTIFS(E198:JQ198,"x")</f>
        <v>1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DU198" s="5" t="s">
        <v>8</v>
      </c>
    </row>
    <row r="199" spans="1:186" s="5" customFormat="1" x14ac:dyDescent="0.25">
      <c r="A199" s="11" t="s">
        <v>33</v>
      </c>
      <c r="B199" s="11">
        <f>COUNTIFS(E199:JQ199,"x")</f>
        <v>1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EZ199" s="5" t="s">
        <v>8</v>
      </c>
    </row>
    <row r="200" spans="1:186" s="5" customFormat="1" x14ac:dyDescent="0.25">
      <c r="A200" s="11" t="s">
        <v>34</v>
      </c>
      <c r="B200" s="11">
        <f>COUNTIFS(E200:JQ200,"x")</f>
        <v>1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GD200" s="5" t="s">
        <v>8</v>
      </c>
    </row>
    <row r="201" spans="1:186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186" x14ac:dyDescent="0.25">
      <c r="A202" s="6" t="s">
        <v>38</v>
      </c>
      <c r="B202" s="15">
        <f>SUM(B203:B205)</f>
        <v>3</v>
      </c>
      <c r="C202" s="7">
        <f>(COUNTIFS(E203:JQ205,"x"))*33.33333333</f>
        <v>99.999999990000006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186" s="5" customFormat="1" x14ac:dyDescent="0.25">
      <c r="A203" s="11" t="s">
        <v>28</v>
      </c>
      <c r="B203" s="11">
        <f>COUNTIFS(E203:JQ203,"x")</f>
        <v>1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CQ203" s="5" t="s">
        <v>8</v>
      </c>
    </row>
    <row r="204" spans="1:186" s="5" customFormat="1" x14ac:dyDescent="0.25">
      <c r="A204" s="11" t="s">
        <v>33</v>
      </c>
      <c r="B204" s="11">
        <f>COUNTIFS(E204:JQ204,"x")</f>
        <v>1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GD204" s="5" t="s">
        <v>8</v>
      </c>
    </row>
    <row r="205" spans="1:186" s="5" customFormat="1" x14ac:dyDescent="0.25">
      <c r="A205" s="11" t="s">
        <v>34</v>
      </c>
      <c r="B205" s="11">
        <f>COUNTIFS(E205:JQ205,"x")</f>
        <v>1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EZ205" s="5" t="s">
        <v>8</v>
      </c>
    </row>
    <row r="206" spans="1:186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186" s="3" customFormat="1" x14ac:dyDescent="0.25">
      <c r="A207" s="8" t="s">
        <v>39</v>
      </c>
      <c r="B207" s="15">
        <f>SUM(B208:B210)</f>
        <v>3</v>
      </c>
      <c r="C207" s="7">
        <f>(COUNTIFS(E208:JQ210,"x"))*33.33333333</f>
        <v>99.999999990000006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186" s="4" customFormat="1" x14ac:dyDescent="0.25">
      <c r="A208" s="9" t="s">
        <v>28</v>
      </c>
      <c r="B208" s="9">
        <f>COUNTIFS(E208:JQ208,"x")</f>
        <v>1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CQ208" s="4" t="s">
        <v>8</v>
      </c>
    </row>
    <row r="209" spans="1:186" s="4" customFormat="1" x14ac:dyDescent="0.25">
      <c r="A209" s="9" t="s">
        <v>33</v>
      </c>
      <c r="B209" s="9">
        <f>COUNTIFS(E209:JQ209,"x")</f>
        <v>1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GD209" s="4" t="s">
        <v>8</v>
      </c>
    </row>
    <row r="210" spans="1:186" s="4" customFormat="1" x14ac:dyDescent="0.25">
      <c r="A210" s="9" t="s">
        <v>34</v>
      </c>
      <c r="B210" s="9">
        <f>COUNTIFS(E210:JQ210,"x")</f>
        <v>1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EZ210" s="4" t="s">
        <v>8</v>
      </c>
    </row>
    <row r="211" spans="1:186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186" x14ac:dyDescent="0.25">
      <c r="A212" s="6" t="s">
        <v>40</v>
      </c>
      <c r="B212" s="15">
        <f>SUM(B213:B215)</f>
        <v>3</v>
      </c>
      <c r="C212" s="7">
        <f>(COUNTIFS(E213:JQ215,"x"))*33.33333333</f>
        <v>99.999999990000006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186" s="5" customFormat="1" x14ac:dyDescent="0.25">
      <c r="A213" s="11" t="s">
        <v>28</v>
      </c>
      <c r="B213" s="11">
        <f>COUNTIFS(E213:JQ213,"x")</f>
        <v>1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CQ213" s="5" t="s">
        <v>8</v>
      </c>
    </row>
    <row r="214" spans="1:186" s="5" customFormat="1" x14ac:dyDescent="0.25">
      <c r="A214" s="11" t="s">
        <v>33</v>
      </c>
      <c r="B214" s="11">
        <f>COUNTIFS(E214:JQ214,"x")</f>
        <v>1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GD214" s="5" t="s">
        <v>8</v>
      </c>
    </row>
    <row r="215" spans="1:186" s="5" customFormat="1" x14ac:dyDescent="0.25">
      <c r="A215" s="11" t="s">
        <v>34</v>
      </c>
      <c r="B215" s="11">
        <f>COUNTIFS(E215:JQ215,"x")</f>
        <v>1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EZ215" s="5" t="s">
        <v>8</v>
      </c>
    </row>
    <row r="216" spans="1:186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186" s="3" customFormat="1" x14ac:dyDescent="0.25">
      <c r="A217" s="8" t="s">
        <v>41</v>
      </c>
      <c r="B217" s="15">
        <f>SUM(B218:B220)</f>
        <v>3</v>
      </c>
      <c r="C217" s="7">
        <f>(COUNTIFS(E218:JQ220,"x"))*33.33333333</f>
        <v>99.999999990000006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186" s="4" customFormat="1" x14ac:dyDescent="0.25">
      <c r="A218" s="9" t="s">
        <v>28</v>
      </c>
      <c r="B218" s="9">
        <f>COUNTIFS(E218:JQ218,"x")</f>
        <v>1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CQ218" s="4" t="s">
        <v>8</v>
      </c>
    </row>
    <row r="219" spans="1:186" s="4" customFormat="1" x14ac:dyDescent="0.25">
      <c r="A219" s="9" t="s">
        <v>33</v>
      </c>
      <c r="B219" s="9">
        <f>COUNTIFS(E219:JQ219,"x")</f>
        <v>1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GD219" s="4" t="s">
        <v>8</v>
      </c>
    </row>
    <row r="220" spans="1:186" s="4" customFormat="1" x14ac:dyDescent="0.25">
      <c r="A220" s="9" t="s">
        <v>34</v>
      </c>
      <c r="B220" s="9">
        <f>COUNTIFS(E220:JQ220,"x")</f>
        <v>1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EZ220" s="4" t="s">
        <v>8</v>
      </c>
    </row>
    <row r="221" spans="1:186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186" x14ac:dyDescent="0.25">
      <c r="A222" s="6" t="s">
        <v>42</v>
      </c>
      <c r="B222" s="15">
        <f>SUM(B223:B225)</f>
        <v>3</v>
      </c>
      <c r="C222" s="7">
        <f>(COUNTIFS(E223:JQ225,"x"))*33.33333333</f>
        <v>99.999999990000006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186" s="5" customFormat="1" x14ac:dyDescent="0.25">
      <c r="A223" s="11" t="s">
        <v>28</v>
      </c>
      <c r="B223" s="11">
        <f>COUNTIFS(E223:JQ223,"x")</f>
        <v>1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CQ223" s="5" t="s">
        <v>8</v>
      </c>
    </row>
    <row r="224" spans="1:186" s="5" customFormat="1" x14ac:dyDescent="0.25">
      <c r="A224" s="11" t="s">
        <v>33</v>
      </c>
      <c r="B224" s="11">
        <f>COUNTIFS(E224:JQ224,"x")</f>
        <v>1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GD224" s="5" t="s">
        <v>8</v>
      </c>
    </row>
    <row r="225" spans="1:186" s="5" customFormat="1" x14ac:dyDescent="0.25">
      <c r="A225" s="11" t="s">
        <v>34</v>
      </c>
      <c r="B225" s="11">
        <f>COUNTIFS(E225:JQ225,"x")</f>
        <v>1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EZ225" s="5" t="s">
        <v>8</v>
      </c>
    </row>
    <row r="226" spans="1:186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186" x14ac:dyDescent="0.25">
      <c r="A227" s="6" t="s">
        <v>43</v>
      </c>
      <c r="B227" s="15">
        <f>SUM(B228:B230)</f>
        <v>3</v>
      </c>
      <c r="C227" s="7">
        <f>(COUNTIFS(E228:JQ230,"x"))*33.33333333</f>
        <v>99.999999990000006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186" s="5" customFormat="1" x14ac:dyDescent="0.25">
      <c r="A228" s="11" t="s">
        <v>28</v>
      </c>
      <c r="B228" s="11">
        <f>COUNTIFS(E228:JQ228,"x")</f>
        <v>1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CQ228" s="5" t="s">
        <v>8</v>
      </c>
    </row>
    <row r="229" spans="1:186" s="5" customFormat="1" x14ac:dyDescent="0.25">
      <c r="A229" s="11" t="s">
        <v>33</v>
      </c>
      <c r="B229" s="11">
        <f>COUNTIFS(E229:JQ229,"x")</f>
        <v>1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GD229" s="5" t="s">
        <v>8</v>
      </c>
    </row>
    <row r="230" spans="1:186" s="5" customFormat="1" x14ac:dyDescent="0.25">
      <c r="A230" s="11" t="s">
        <v>34</v>
      </c>
      <c r="B230" s="11">
        <f>COUNTIFS(E230:JQ230,"x")</f>
        <v>1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EZ230" s="5" t="s">
        <v>8</v>
      </c>
    </row>
    <row r="231" spans="1:186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186" s="3" customFormat="1" x14ac:dyDescent="0.25">
      <c r="A232" s="8" t="s">
        <v>44</v>
      </c>
      <c r="B232" s="15">
        <f>SUM(B233:B235)</f>
        <v>3</v>
      </c>
      <c r="C232" s="7">
        <f>(COUNTIFS(E233:JQ235,"x"))*33.33333333</f>
        <v>99.999999990000006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186" s="4" customFormat="1" x14ac:dyDescent="0.25">
      <c r="A233" s="9" t="s">
        <v>28</v>
      </c>
      <c r="B233" s="9">
        <f>COUNTIFS(E233:JQ233,"x")</f>
        <v>1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CQ233" s="4" t="s">
        <v>8</v>
      </c>
    </row>
    <row r="234" spans="1:186" s="4" customFormat="1" x14ac:dyDescent="0.25">
      <c r="A234" s="9" t="s">
        <v>33</v>
      </c>
      <c r="B234" s="9">
        <f>COUNTIFS(E234:JQ234,"x")</f>
        <v>1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GD234" s="4" t="s">
        <v>8</v>
      </c>
    </row>
    <row r="235" spans="1:186" s="4" customFormat="1" x14ac:dyDescent="0.25">
      <c r="A235" s="9" t="s">
        <v>34</v>
      </c>
      <c r="B235" s="9">
        <f>COUNTIFS(E235:JQ235,"x")</f>
        <v>1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EZ235" s="4" t="s">
        <v>8</v>
      </c>
    </row>
    <row r="236" spans="1:186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186" x14ac:dyDescent="0.25">
      <c r="A237" s="7" t="s">
        <v>45</v>
      </c>
      <c r="B237" s="7">
        <f>+B239+B244+B247+B251+B254</f>
        <v>9</v>
      </c>
      <c r="C237" s="37">
        <f>AVERAGE(C239,C244,C247,C251,C254)</f>
        <v>99.999999980000013</v>
      </c>
      <c r="D237" s="23">
        <f>((COUNTIFS(E240:JQ256,"X"))*C237/B237*Calculos!H7)</f>
        <v>5.926549998814691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186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186" s="3" customFormat="1" x14ac:dyDescent="0.25">
      <c r="A239" s="8" t="s">
        <v>11</v>
      </c>
      <c r="B239" s="15">
        <f>SUM(B240:B242)</f>
        <v>3</v>
      </c>
      <c r="C239" s="7">
        <f>(COUNTIFS(E240:JQ242,"x"))*33.3333333</f>
        <v>99.999999900000006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186" s="4" customFormat="1" x14ac:dyDescent="0.25">
      <c r="A240" s="9" t="s">
        <v>46</v>
      </c>
      <c r="B240" s="9">
        <f>COUNTIFS(E240:JQ240,"x")</f>
        <v>1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DU240" s="4" t="s">
        <v>8</v>
      </c>
    </row>
    <row r="241" spans="1:277" s="4" customFormat="1" x14ac:dyDescent="0.25">
      <c r="A241" s="9" t="s">
        <v>47</v>
      </c>
      <c r="B241" s="9">
        <f>COUNTIFS(E241:JQ241,"x")</f>
        <v>1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DU241" s="4" t="s">
        <v>8</v>
      </c>
    </row>
    <row r="242" spans="1:277" x14ac:dyDescent="0.25">
      <c r="A242" s="64" t="s">
        <v>48</v>
      </c>
      <c r="B242" s="64">
        <f>COUNTIFS(E242:JQ242,"x")</f>
        <v>1</v>
      </c>
      <c r="C242" s="65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 t="s">
        <v>8</v>
      </c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14</v>
      </c>
      <c r="B244" s="15">
        <f>SUM(B245)</f>
        <v>1</v>
      </c>
      <c r="C244" s="7">
        <f>(COUNTIFS(E245:JQ245,"x"))*100</f>
        <v>100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4" t="s">
        <v>49</v>
      </c>
      <c r="B245" s="64">
        <f>COUNTIFS(E245:JQ245,"x")</f>
        <v>1</v>
      </c>
      <c r="C245" s="65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DU245" s="5" t="s">
        <v>8</v>
      </c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19</v>
      </c>
      <c r="B247" s="15">
        <f>SUM(B248:B249)</f>
        <v>2</v>
      </c>
      <c r="C247" s="7">
        <f>(COUNTIFS(E248:JQ249,"x"))*50</f>
        <v>100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46</v>
      </c>
      <c r="B248" s="9">
        <f>COUNTIFS(E248:JQ248,"x")</f>
        <v>1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CQ248" s="4" t="s">
        <v>8</v>
      </c>
    </row>
    <row r="249" spans="1:277" s="4" customFormat="1" x14ac:dyDescent="0.25">
      <c r="A249" s="9" t="s">
        <v>47</v>
      </c>
      <c r="B249" s="9">
        <f>COUNTIFS(E249:JQ249,"x")</f>
        <v>1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CQ249" s="4" t="s">
        <v>8</v>
      </c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6</v>
      </c>
      <c r="B251" s="15">
        <f>SUM(B252)</f>
        <v>1</v>
      </c>
      <c r="C251" s="7">
        <f>(COUNTIFS(E252:JQ252,"x"))*100</f>
        <v>100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50</v>
      </c>
      <c r="B252" s="11">
        <f>COUNTIFS(E252:JQ252,"x")</f>
        <v>1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DU252" s="5" t="s">
        <v>8</v>
      </c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23</v>
      </c>
      <c r="B254" s="15">
        <f>SUM(B255:B256)</f>
        <v>2</v>
      </c>
      <c r="C254" s="7">
        <f>(COUNTIFS(E255:JQ256,"x"))*50</f>
        <v>100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46</v>
      </c>
      <c r="B255" s="9">
        <f>COUNTIFS(E255:JQ255,"x")</f>
        <v>1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CQ255" s="4" t="s">
        <v>8</v>
      </c>
    </row>
    <row r="256" spans="1:277" s="4" customFormat="1" x14ac:dyDescent="0.25">
      <c r="A256" s="9" t="s">
        <v>47</v>
      </c>
      <c r="B256" s="9">
        <f>COUNTIFS(E256:JQ256,"x")</f>
        <v>1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CQ256" s="4" t="s">
        <v>8</v>
      </c>
    </row>
    <row r="257" spans="1:248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248" x14ac:dyDescent="0.25">
      <c r="A258" s="7" t="s">
        <v>51</v>
      </c>
      <c r="B258" s="7">
        <f>SUM(B260)</f>
        <v>4</v>
      </c>
      <c r="C258" s="7">
        <f>AVERAGE(C260)</f>
        <v>100</v>
      </c>
      <c r="D258" s="23">
        <f>((COUNTIFS(E261:JQ264,"X"))*C258/B258*Calculos!H8)</f>
        <v>13.202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248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248" x14ac:dyDescent="0.25">
      <c r="A260" s="6"/>
      <c r="B260" s="15">
        <f>SUM(B261:B264)</f>
        <v>4</v>
      </c>
      <c r="C260" s="7">
        <f>COUNTIFS(E261:JQ264,"x")*25</f>
        <v>100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248" s="4" customFormat="1" x14ac:dyDescent="0.25">
      <c r="A261" s="9" t="s">
        <v>52</v>
      </c>
      <c r="B261" s="9">
        <f t="shared" ref="B261:B264" si="170">COUNTIFS(E261:JQ261,"x")</f>
        <v>1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IN261" s="4" t="s">
        <v>8</v>
      </c>
    </row>
    <row r="262" spans="1:248" s="4" customFormat="1" x14ac:dyDescent="0.25">
      <c r="A262" s="9" t="s">
        <v>53</v>
      </c>
      <c r="B262" s="9">
        <f t="shared" si="170"/>
        <v>1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GD262" s="4" t="s">
        <v>8</v>
      </c>
    </row>
    <row r="263" spans="1:248" s="4" customFormat="1" x14ac:dyDescent="0.25">
      <c r="A263" s="9" t="s">
        <v>54</v>
      </c>
      <c r="B263" s="9">
        <f t="shared" si="170"/>
        <v>1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IN263" s="4" t="s">
        <v>8</v>
      </c>
    </row>
    <row r="264" spans="1:248" s="4" customFormat="1" x14ac:dyDescent="0.25">
      <c r="A264" s="9" t="s">
        <v>55</v>
      </c>
      <c r="B264" s="9">
        <f t="shared" si="170"/>
        <v>1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IN264" s="4" t="s">
        <v>8</v>
      </c>
    </row>
    <row r="265" spans="1:248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248" x14ac:dyDescent="0.25">
      <c r="A266" s="7" t="s">
        <v>56</v>
      </c>
      <c r="B266" s="7">
        <f>SUM(B268+B274+B280+B286+B292+B298+B304+B310+B316+B322+B328+B334+B340+B346)</f>
        <v>56</v>
      </c>
      <c r="C266" s="41">
        <f>AVERAGE(C268,C274,C280,C286,C292,C298,C304,C310,C316,C322,C328,C334,C340,C346)</f>
        <v>100</v>
      </c>
      <c r="D266" s="40">
        <f>((COUNTIFS(E269:JQ350,"X"))*C266/B266*Calculos!H9)</f>
        <v>7.0324800000000005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248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248" s="3" customFormat="1" x14ac:dyDescent="0.25">
      <c r="A268" s="8" t="s">
        <v>6</v>
      </c>
      <c r="B268" s="15">
        <f>SUM(B269:B272)</f>
        <v>4</v>
      </c>
      <c r="C268" s="7">
        <f>COUNTIFS(E269:JQ272,"x")*25</f>
        <v>100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248" s="4" customFormat="1" x14ac:dyDescent="0.25">
      <c r="A269" s="9" t="s">
        <v>57</v>
      </c>
      <c r="B269" s="9">
        <f>COUNTIFS(E269:JQ269,"x")</f>
        <v>1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DU269" s="4" t="s">
        <v>8</v>
      </c>
    </row>
    <row r="270" spans="1:248" s="4" customFormat="1" x14ac:dyDescent="0.25">
      <c r="A270" s="9" t="s">
        <v>58</v>
      </c>
      <c r="B270" s="9">
        <f>COUNTIFS(E270:JQ270,"x")</f>
        <v>1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DU270" s="4" t="s">
        <v>8</v>
      </c>
    </row>
    <row r="271" spans="1:248" s="4" customFormat="1" x14ac:dyDescent="0.25">
      <c r="A271" s="9" t="s">
        <v>59</v>
      </c>
      <c r="B271" s="9">
        <f>COUNTIFS(E271:JQ271,"x")</f>
        <v>1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DU271" s="4" t="s">
        <v>8</v>
      </c>
    </row>
    <row r="272" spans="1:248" s="4" customFormat="1" x14ac:dyDescent="0.25">
      <c r="A272" s="9" t="s">
        <v>60</v>
      </c>
      <c r="B272" s="9">
        <f>COUNTIFS(E272:JQ272,"x")</f>
        <v>1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DU272" s="4" t="s">
        <v>8</v>
      </c>
    </row>
    <row r="273" spans="1:125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125" x14ac:dyDescent="0.25">
      <c r="A274" s="6" t="s">
        <v>11</v>
      </c>
      <c r="B274" s="15">
        <f>SUM(B275:B278)</f>
        <v>4</v>
      </c>
      <c r="C274" s="7">
        <f>COUNTIFS(E275:JQ278,"x")*25</f>
        <v>100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125" s="5" customFormat="1" x14ac:dyDescent="0.25">
      <c r="A275" s="11" t="s">
        <v>57</v>
      </c>
      <c r="B275" s="11">
        <f>COUNTIFS(E275:JQ275,"x")</f>
        <v>1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DU275" s="5" t="s">
        <v>8</v>
      </c>
    </row>
    <row r="276" spans="1:125" s="5" customFormat="1" x14ac:dyDescent="0.25">
      <c r="A276" s="11" t="s">
        <v>58</v>
      </c>
      <c r="B276" s="11">
        <f>COUNTIFS(E276:JQ276,"x")</f>
        <v>1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DU276" s="5" t="s">
        <v>8</v>
      </c>
    </row>
    <row r="277" spans="1:125" s="5" customFormat="1" x14ac:dyDescent="0.25">
      <c r="A277" s="11" t="s">
        <v>59</v>
      </c>
      <c r="B277" s="11">
        <f>COUNTIFS(E277:JQ277,"x")</f>
        <v>1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DU277" s="5" t="s">
        <v>8</v>
      </c>
    </row>
    <row r="278" spans="1:125" s="5" customFormat="1" x14ac:dyDescent="0.25">
      <c r="A278" s="11" t="s">
        <v>60</v>
      </c>
      <c r="B278" s="11">
        <f>COUNTIFS(E278:JQ278,"x")</f>
        <v>1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DU278" s="5" t="s">
        <v>8</v>
      </c>
    </row>
    <row r="279" spans="1:125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125" s="3" customFormat="1" x14ac:dyDescent="0.25">
      <c r="A280" s="8" t="s">
        <v>12</v>
      </c>
      <c r="B280" s="15">
        <f>SUM(B281:B284)</f>
        <v>4</v>
      </c>
      <c r="C280" s="7">
        <f>COUNTIFS(E281:JQ284,"x")*25</f>
        <v>100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125" s="4" customFormat="1" x14ac:dyDescent="0.25">
      <c r="A281" s="9" t="s">
        <v>57</v>
      </c>
      <c r="B281" s="9">
        <f>COUNTIFS(E281:JQ281,"x")</f>
        <v>1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DU281" s="4" t="s">
        <v>8</v>
      </c>
    </row>
    <row r="282" spans="1:125" s="4" customFormat="1" x14ac:dyDescent="0.25">
      <c r="A282" s="9" t="s">
        <v>58</v>
      </c>
      <c r="B282" s="9">
        <f>COUNTIFS(E282:JQ282,"x")</f>
        <v>1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DU282" s="4" t="s">
        <v>8</v>
      </c>
    </row>
    <row r="283" spans="1:125" s="4" customFormat="1" x14ac:dyDescent="0.25">
      <c r="A283" s="9" t="s">
        <v>59</v>
      </c>
      <c r="B283" s="9">
        <f>COUNTIFS(E283:JQ283,"x")</f>
        <v>1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DU283" s="4" t="s">
        <v>8</v>
      </c>
    </row>
    <row r="284" spans="1:125" s="4" customFormat="1" x14ac:dyDescent="0.25">
      <c r="A284" s="9" t="s">
        <v>60</v>
      </c>
      <c r="B284" s="9">
        <f>COUNTIFS(E284:JQ284,"x")</f>
        <v>1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DU284" s="4" t="s">
        <v>8</v>
      </c>
    </row>
    <row r="285" spans="1:125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125" x14ac:dyDescent="0.25">
      <c r="A286" s="6" t="s">
        <v>30</v>
      </c>
      <c r="B286" s="15">
        <f>SUM(B287:B290)</f>
        <v>4</v>
      </c>
      <c r="C286" s="7">
        <f>COUNTIFS(E287:JQ290,"x")*25</f>
        <v>100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125" s="5" customFormat="1" x14ac:dyDescent="0.25">
      <c r="A287" s="11" t="s">
        <v>57</v>
      </c>
      <c r="B287" s="11">
        <f>COUNTIFS(E287:JQ287,"x")</f>
        <v>1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DU287" s="5" t="s">
        <v>8</v>
      </c>
    </row>
    <row r="288" spans="1:125" s="5" customFormat="1" x14ac:dyDescent="0.25">
      <c r="A288" s="11" t="s">
        <v>58</v>
      </c>
      <c r="B288" s="11">
        <f>COUNTIFS(E288:JQ288,"x")</f>
        <v>1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DU288" s="5" t="s">
        <v>8</v>
      </c>
    </row>
    <row r="289" spans="1:125" s="5" customFormat="1" x14ac:dyDescent="0.25">
      <c r="A289" s="11" t="s">
        <v>59</v>
      </c>
      <c r="B289" s="11">
        <f>COUNTIFS(E289:JQ289,"x")</f>
        <v>1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DU289" s="5" t="s">
        <v>8</v>
      </c>
    </row>
    <row r="290" spans="1:125" s="5" customFormat="1" x14ac:dyDescent="0.25">
      <c r="A290" s="11" t="s">
        <v>60</v>
      </c>
      <c r="B290" s="11">
        <f>COUNTIFS(E290:JQ290,"x")</f>
        <v>1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DU290" s="5" t="s">
        <v>8</v>
      </c>
    </row>
    <row r="291" spans="1:125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125" s="3" customFormat="1" x14ac:dyDescent="0.25">
      <c r="A292" s="8" t="s">
        <v>14</v>
      </c>
      <c r="B292" s="15">
        <f>SUM(B293:B296)</f>
        <v>4</v>
      </c>
      <c r="C292" s="7">
        <f>COUNTIFS(E293:JQ296,"x")*25</f>
        <v>100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125" s="4" customFormat="1" x14ac:dyDescent="0.25">
      <c r="A293" s="9" t="s">
        <v>57</v>
      </c>
      <c r="B293" s="9">
        <f>COUNTIFS(E293:JQ293,"x")</f>
        <v>1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DU293" s="4" t="s">
        <v>8</v>
      </c>
    </row>
    <row r="294" spans="1:125" s="4" customFormat="1" x14ac:dyDescent="0.25">
      <c r="A294" s="9" t="s">
        <v>58</v>
      </c>
      <c r="B294" s="9">
        <f>COUNTIFS(E294:JQ294,"x")</f>
        <v>1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DU294" s="4" t="s">
        <v>8</v>
      </c>
    </row>
    <row r="295" spans="1:125" s="4" customFormat="1" x14ac:dyDescent="0.25">
      <c r="A295" s="9" t="s">
        <v>59</v>
      </c>
      <c r="B295" s="9">
        <f>COUNTIFS(E295:JQ295,"x")</f>
        <v>1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DU295" s="4" t="s">
        <v>8</v>
      </c>
    </row>
    <row r="296" spans="1:125" s="4" customFormat="1" x14ac:dyDescent="0.25">
      <c r="A296" s="9" t="s">
        <v>60</v>
      </c>
      <c r="B296" s="9">
        <f>COUNTIFS(E296:JQ296,"x")</f>
        <v>1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DU296" s="4" t="s">
        <v>8</v>
      </c>
    </row>
    <row r="297" spans="1:125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125" x14ac:dyDescent="0.25">
      <c r="A298" s="6" t="s">
        <v>15</v>
      </c>
      <c r="B298" s="15">
        <f>SUM(B299:B302)</f>
        <v>4</v>
      </c>
      <c r="C298" s="7">
        <f>COUNTIFS(E299:JQ302,"x")*25</f>
        <v>100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125" s="5" customFormat="1" x14ac:dyDescent="0.25">
      <c r="A299" s="11" t="s">
        <v>57</v>
      </c>
      <c r="B299" s="11">
        <f>COUNTIFS(E299:JQ299,"x")</f>
        <v>1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DU299" s="5" t="s">
        <v>8</v>
      </c>
    </row>
    <row r="300" spans="1:125" s="5" customFormat="1" x14ac:dyDescent="0.25">
      <c r="A300" s="11" t="s">
        <v>58</v>
      </c>
      <c r="B300" s="11">
        <f>COUNTIFS(E300:JQ300,"x")</f>
        <v>1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DU300" s="5" t="s">
        <v>8</v>
      </c>
    </row>
    <row r="301" spans="1:125" s="5" customFormat="1" x14ac:dyDescent="0.25">
      <c r="A301" s="11" t="s">
        <v>59</v>
      </c>
      <c r="B301" s="11">
        <f>COUNTIFS(E301:JQ301,"x")</f>
        <v>1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DU301" s="5" t="s">
        <v>8</v>
      </c>
    </row>
    <row r="302" spans="1:125" s="5" customFormat="1" x14ac:dyDescent="0.25">
      <c r="A302" s="11" t="s">
        <v>60</v>
      </c>
      <c r="B302" s="11">
        <f>COUNTIFS(E302:JQ302,"x")</f>
        <v>1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DU302" s="5" t="s">
        <v>8</v>
      </c>
    </row>
    <row r="303" spans="1:125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125" x14ac:dyDescent="0.25">
      <c r="A304" s="6" t="s">
        <v>16</v>
      </c>
      <c r="B304" s="15">
        <f>SUM(B305:B308)</f>
        <v>4</v>
      </c>
      <c r="C304" s="7">
        <f>COUNTIFS(E305:JQ308,"x")*25</f>
        <v>100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217" s="5" customFormat="1" x14ac:dyDescent="0.25">
      <c r="A305" s="11" t="s">
        <v>57</v>
      </c>
      <c r="B305" s="11">
        <f>COUNTIFS(E305:JQ305,"x")</f>
        <v>1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DU305" s="5" t="s">
        <v>8</v>
      </c>
    </row>
    <row r="306" spans="1:217" s="5" customFormat="1" x14ac:dyDescent="0.25">
      <c r="A306" s="11" t="s">
        <v>58</v>
      </c>
      <c r="B306" s="11">
        <f>COUNTIFS(E306:JQ306,"x")</f>
        <v>1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DU306" s="5" t="s">
        <v>8</v>
      </c>
    </row>
    <row r="307" spans="1:217" s="5" customFormat="1" x14ac:dyDescent="0.25">
      <c r="A307" s="11" t="s">
        <v>59</v>
      </c>
      <c r="B307" s="11">
        <f>COUNTIFS(E307:JQ307,"x")</f>
        <v>1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DU307" s="5" t="s">
        <v>8</v>
      </c>
    </row>
    <row r="308" spans="1:217" s="5" customFormat="1" x14ac:dyDescent="0.25">
      <c r="A308" s="11" t="s">
        <v>60</v>
      </c>
      <c r="B308" s="11">
        <f>COUNTIFS(E308:JQ308,"x")</f>
        <v>1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DU308" s="5" t="s">
        <v>8</v>
      </c>
    </row>
    <row r="309" spans="1:217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217" s="3" customFormat="1" x14ac:dyDescent="0.25">
      <c r="A310" s="8" t="s">
        <v>17</v>
      </c>
      <c r="B310" s="15">
        <f>SUM(B311:B314)</f>
        <v>4</v>
      </c>
      <c r="C310" s="7">
        <f>COUNTIFS(E311:JQ314,"x")*25</f>
        <v>100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217" s="4" customFormat="1" x14ac:dyDescent="0.25">
      <c r="A311" s="9" t="s">
        <v>57</v>
      </c>
      <c r="B311" s="9">
        <f>COUNTIFS(E311:JQ311,"x")</f>
        <v>1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HI311" s="4" t="s">
        <v>8</v>
      </c>
    </row>
    <row r="312" spans="1:217" s="4" customFormat="1" x14ac:dyDescent="0.25">
      <c r="A312" s="9" t="s">
        <v>58</v>
      </c>
      <c r="B312" s="9">
        <f>COUNTIFS(E312:JQ312,"x")</f>
        <v>1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HI312" s="4" t="s">
        <v>8</v>
      </c>
    </row>
    <row r="313" spans="1:217" s="4" customFormat="1" x14ac:dyDescent="0.25">
      <c r="A313" s="9" t="s">
        <v>59</v>
      </c>
      <c r="B313" s="9">
        <f>COUNTIFS(E313:JQ313,"x")</f>
        <v>1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HI313" s="4" t="s">
        <v>8</v>
      </c>
    </row>
    <row r="314" spans="1:217" s="4" customFormat="1" x14ac:dyDescent="0.25">
      <c r="A314" s="9" t="s">
        <v>60</v>
      </c>
      <c r="B314" s="9">
        <f>COUNTIFS(E314:JQ314,"x")</f>
        <v>1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HI314" s="4" t="s">
        <v>8</v>
      </c>
    </row>
    <row r="315" spans="1:217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217" x14ac:dyDescent="0.25">
      <c r="A316" s="6" t="s">
        <v>18</v>
      </c>
      <c r="B316" s="15">
        <f>SUM(B317:B320)</f>
        <v>4</v>
      </c>
      <c r="C316" s="7">
        <f>COUNTIFS(E317:JQ320,"x")*25</f>
        <v>100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217" s="5" customFormat="1" x14ac:dyDescent="0.25">
      <c r="A317" s="11" t="s">
        <v>57</v>
      </c>
      <c r="B317" s="11">
        <f>COUNTIFS(E317:JQ317,"x")</f>
        <v>1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HI317" s="5" t="s">
        <v>8</v>
      </c>
    </row>
    <row r="318" spans="1:217" s="5" customFormat="1" x14ac:dyDescent="0.25">
      <c r="A318" s="11" t="s">
        <v>58</v>
      </c>
      <c r="B318" s="11">
        <f>COUNTIFS(E318:JQ318,"x")</f>
        <v>1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HI318" s="5" t="s">
        <v>8</v>
      </c>
    </row>
    <row r="319" spans="1:217" s="5" customFormat="1" x14ac:dyDescent="0.25">
      <c r="A319" s="11" t="s">
        <v>59</v>
      </c>
      <c r="B319" s="11">
        <f>COUNTIFS(E319:JQ319,"x")</f>
        <v>1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HI319" s="5" t="s">
        <v>8</v>
      </c>
    </row>
    <row r="320" spans="1:217" s="5" customFormat="1" x14ac:dyDescent="0.25">
      <c r="A320" s="11" t="s">
        <v>60</v>
      </c>
      <c r="B320" s="11">
        <f>COUNTIFS(E320:JQ320,"x")</f>
        <v>1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HI320" s="5" t="s">
        <v>8</v>
      </c>
    </row>
    <row r="321" spans="1:217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217" s="3" customFormat="1" x14ac:dyDescent="0.25">
      <c r="A322" s="8" t="s">
        <v>19</v>
      </c>
      <c r="B322" s="15">
        <f>SUM(B323:B326)</f>
        <v>4</v>
      </c>
      <c r="C322" s="7">
        <f>COUNTIFS(E323:JQ326,"x")*25</f>
        <v>100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217" s="4" customFormat="1" x14ac:dyDescent="0.25">
      <c r="A323" s="9" t="s">
        <v>57</v>
      </c>
      <c r="B323" s="9">
        <f>COUNTIFS(E323:JQ323,"x")</f>
        <v>1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HI323" s="4" t="s">
        <v>8</v>
      </c>
    </row>
    <row r="324" spans="1:217" s="4" customFormat="1" x14ac:dyDescent="0.25">
      <c r="A324" s="9" t="s">
        <v>58</v>
      </c>
      <c r="B324" s="9">
        <f>COUNTIFS(E324:JQ324,"x")</f>
        <v>1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HI324" s="4" t="s">
        <v>8</v>
      </c>
    </row>
    <row r="325" spans="1:217" s="4" customFormat="1" x14ac:dyDescent="0.25">
      <c r="A325" s="9" t="s">
        <v>59</v>
      </c>
      <c r="B325" s="9">
        <f>COUNTIFS(E325:JQ325,"x")</f>
        <v>1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HI325" s="4" t="s">
        <v>8</v>
      </c>
    </row>
    <row r="326" spans="1:217" s="4" customFormat="1" x14ac:dyDescent="0.25">
      <c r="A326" s="9" t="s">
        <v>60</v>
      </c>
      <c r="B326" s="9">
        <f>COUNTIFS(E326:JQ326,"x")</f>
        <v>1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HI326" s="4" t="s">
        <v>8</v>
      </c>
    </row>
    <row r="327" spans="1:217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217" x14ac:dyDescent="0.25">
      <c r="A328" s="6" t="s">
        <v>20</v>
      </c>
      <c r="B328" s="15">
        <f>SUM(B329:B332)</f>
        <v>4</v>
      </c>
      <c r="C328" s="7">
        <f>COUNTIFS(E329:JQ332,"x")*25</f>
        <v>100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217" s="5" customFormat="1" x14ac:dyDescent="0.25">
      <c r="A329" s="11" t="s">
        <v>57</v>
      </c>
      <c r="B329" s="11">
        <f>COUNTIFS(E329:JQ329,"x")</f>
        <v>1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HI329" s="5" t="s">
        <v>8</v>
      </c>
    </row>
    <row r="330" spans="1:217" s="5" customFormat="1" x14ac:dyDescent="0.25">
      <c r="A330" s="11" t="s">
        <v>58</v>
      </c>
      <c r="B330" s="11">
        <f>COUNTIFS(E330:JQ330,"x")</f>
        <v>1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HI330" s="5" t="s">
        <v>8</v>
      </c>
    </row>
    <row r="331" spans="1:217" s="5" customFormat="1" x14ac:dyDescent="0.25">
      <c r="A331" s="11" t="s">
        <v>59</v>
      </c>
      <c r="B331" s="11">
        <f>COUNTIFS(E331:JQ331,"x")</f>
        <v>1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HI331" s="5" t="s">
        <v>8</v>
      </c>
    </row>
    <row r="332" spans="1:217" s="5" customFormat="1" x14ac:dyDescent="0.25">
      <c r="A332" s="11" t="s">
        <v>60</v>
      </c>
      <c r="B332" s="11">
        <f>COUNTIFS(E332:JQ332,"x")</f>
        <v>1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HI332" s="5" t="s">
        <v>8</v>
      </c>
    </row>
    <row r="333" spans="1:217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217" s="3" customFormat="1" x14ac:dyDescent="0.25">
      <c r="A334" s="8" t="s">
        <v>21</v>
      </c>
      <c r="B334" s="15">
        <f>SUM(B335:B338)</f>
        <v>4</v>
      </c>
      <c r="C334" s="7">
        <f>COUNTIFS(E335:JQ338,"x")*25</f>
        <v>100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217" s="4" customFormat="1" x14ac:dyDescent="0.25">
      <c r="A335" s="9" t="s">
        <v>57</v>
      </c>
      <c r="B335" s="9">
        <f>COUNTIFS(E335:JQ335,"x")</f>
        <v>1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HI335" s="4" t="s">
        <v>8</v>
      </c>
    </row>
    <row r="336" spans="1:217" s="4" customFormat="1" x14ac:dyDescent="0.25">
      <c r="A336" s="9" t="s">
        <v>58</v>
      </c>
      <c r="B336" s="9">
        <f>COUNTIFS(E336:JQ336,"x")</f>
        <v>1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HI336" s="4" t="s">
        <v>8</v>
      </c>
    </row>
    <row r="337" spans="1:217" s="4" customFormat="1" x14ac:dyDescent="0.25">
      <c r="A337" s="9" t="s">
        <v>59</v>
      </c>
      <c r="B337" s="9">
        <f>COUNTIFS(E337:JQ337,"x")</f>
        <v>1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HI337" s="4" t="s">
        <v>8</v>
      </c>
    </row>
    <row r="338" spans="1:217" s="4" customFormat="1" x14ac:dyDescent="0.25">
      <c r="A338" s="9" t="s">
        <v>60</v>
      </c>
      <c r="B338" s="9">
        <f>COUNTIFS(E338:JQ338,"x")</f>
        <v>1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HI338" s="4" t="s">
        <v>8</v>
      </c>
    </row>
    <row r="339" spans="1:217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217" x14ac:dyDescent="0.25">
      <c r="A340" s="6" t="s">
        <v>22</v>
      </c>
      <c r="B340" s="15">
        <f>SUM(B341:B344)</f>
        <v>4</v>
      </c>
      <c r="C340" s="7">
        <f>COUNTIFS(E341:JQ344,"x")*25</f>
        <v>100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217" s="5" customFormat="1" x14ac:dyDescent="0.25">
      <c r="A341" s="11" t="s">
        <v>57</v>
      </c>
      <c r="B341" s="11">
        <f>COUNTIFS(E341:JQ341,"x")</f>
        <v>1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  <c r="HI341" s="5" t="s">
        <v>8</v>
      </c>
    </row>
    <row r="342" spans="1:217" s="5" customFormat="1" x14ac:dyDescent="0.25">
      <c r="A342" s="11" t="s">
        <v>58</v>
      </c>
      <c r="B342" s="11">
        <f>COUNTIFS(E342:JQ342,"x")</f>
        <v>1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  <c r="HI342" s="5" t="s">
        <v>8</v>
      </c>
    </row>
    <row r="343" spans="1:217" s="5" customFormat="1" x14ac:dyDescent="0.25">
      <c r="A343" s="11" t="s">
        <v>59</v>
      </c>
      <c r="B343" s="11">
        <f>COUNTIFS(E343:JQ343,"x")</f>
        <v>1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  <c r="HI343" s="5" t="s">
        <v>8</v>
      </c>
    </row>
    <row r="344" spans="1:217" s="5" customFormat="1" x14ac:dyDescent="0.25">
      <c r="A344" s="11" t="s">
        <v>60</v>
      </c>
      <c r="B344" s="11">
        <f>COUNTIFS(E344:JQ344,"x")</f>
        <v>1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  <c r="HI344" s="5" t="s">
        <v>8</v>
      </c>
    </row>
    <row r="345" spans="1:217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217" s="3" customFormat="1" x14ac:dyDescent="0.25">
      <c r="A346" s="8" t="s">
        <v>23</v>
      </c>
      <c r="B346" s="15">
        <f>SUM(B347:B350)</f>
        <v>4</v>
      </c>
      <c r="C346" s="7">
        <f>COUNTIFS(E347:JQ350,"x")*25</f>
        <v>100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217" s="4" customFormat="1" x14ac:dyDescent="0.25">
      <c r="A347" s="9" t="s">
        <v>57</v>
      </c>
      <c r="B347" s="9">
        <f>COUNTIFS(E347:JQ347,"x")</f>
        <v>1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HI347" s="4" t="s">
        <v>8</v>
      </c>
    </row>
    <row r="348" spans="1:217" s="4" customFormat="1" x14ac:dyDescent="0.25">
      <c r="A348" s="9" t="s">
        <v>58</v>
      </c>
      <c r="B348" s="9">
        <f>COUNTIFS(E348:JQ348,"x")</f>
        <v>1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HI348" s="4" t="s">
        <v>8</v>
      </c>
    </row>
    <row r="349" spans="1:217" s="4" customFormat="1" x14ac:dyDescent="0.25">
      <c r="A349" s="9" t="s">
        <v>59</v>
      </c>
      <c r="B349" s="9">
        <f>COUNTIFS(E349:JQ349,"x")</f>
        <v>1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HI349" s="4" t="s">
        <v>8</v>
      </c>
    </row>
    <row r="350" spans="1:217" s="4" customFormat="1" x14ac:dyDescent="0.25">
      <c r="A350" s="9" t="s">
        <v>60</v>
      </c>
      <c r="B350" s="9">
        <f>COUNTIFS(E350:JQ350,"x")</f>
        <v>1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HI350" s="4" t="s">
        <v>8</v>
      </c>
    </row>
    <row r="351" spans="1:217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217" ht="15.75" thickBot="1" x14ac:dyDescent="0.3">
      <c r="A352" s="77" t="s">
        <v>61</v>
      </c>
      <c r="B352" s="78"/>
      <c r="C352" s="79"/>
      <c r="D352" s="38">
        <f>SUM(D9:D350)</f>
        <v>99.966933965598813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"/>
    <protectedRange password="C1ED" sqref="GD226:HG226 GW247:GX247 BQ179:BR180 BL172:BO187 BP181:BR187 EC183:HG183 EH206:EY212 EW213:EY235 EC206:EG235 CL188:CX239 BP172:BP179 DZ83:GD178 HI83:HI131 GW250:GX262 BL188:CK241 BL83:CV171 BQ172:CV178 BS179:CX187 GQ253:GV262 HJ83:IN178 HH179:IN210 HI136 CL240:GP241 CY179:HG182 CY236:HG239 IO83:JQ210 GY247:JQ262 GD211:JQ225 HH226:JQ239 BL263:JQ350 FA227:HG235 EC184:EY205 FA184:HG210 FA211:GC226 EZ184:EZ235 BL242:GP262 GW240:JQ246" name="Rango1_1"/>
    <protectedRange password="C1ED" sqref="GV250:GV252 GV248:GX249 GV246:GV247 GQ246:GU252 GQ240:GV245" name="Rango1_3_1"/>
  </protectedRanges>
  <mergeCells count="32">
    <mergeCell ref="JR6:JY6"/>
    <mergeCell ref="IO5:IS5"/>
    <mergeCell ref="IO6:IS6"/>
    <mergeCell ref="A352:C352"/>
    <mergeCell ref="C1:C7"/>
    <mergeCell ref="D1:D7"/>
    <mergeCell ref="EZ4:GC4"/>
    <mergeCell ref="GD4:HH4"/>
    <mergeCell ref="HI4:IM4"/>
    <mergeCell ref="IN4:JQ4"/>
    <mergeCell ref="DU4:EY4"/>
    <mergeCell ref="DV5:DZ5"/>
    <mergeCell ref="B1:B7"/>
    <mergeCell ref="HJ5:HN5"/>
    <mergeCell ref="HJ6:HN6"/>
    <mergeCell ref="FA5:FE5"/>
    <mergeCell ref="FA6:FE6"/>
    <mergeCell ref="GE5:GI5"/>
    <mergeCell ref="GE6:GI6"/>
    <mergeCell ref="AJ4:BK4"/>
    <mergeCell ref="AK5:AO5"/>
    <mergeCell ref="AK6:AO6"/>
    <mergeCell ref="DV6:DZ6"/>
    <mergeCell ref="E4:AI4"/>
    <mergeCell ref="F5:J5"/>
    <mergeCell ref="F6:J6"/>
    <mergeCell ref="CR6:CV6"/>
    <mergeCell ref="BL4:CP4"/>
    <mergeCell ref="CQ4:DT4"/>
    <mergeCell ref="CR5:CV5"/>
    <mergeCell ref="BM5:BQ5"/>
    <mergeCell ref="BM6:BQ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Y352"/>
  <sheetViews>
    <sheetView topLeftCell="A4" zoomScale="82" zoomScaleNormal="82" workbookViewId="0">
      <pane xSplit="4" ySplit="4" topLeftCell="E8" activePane="bottomRight" state="frozenSplit"/>
      <selection pane="topRight" activeCell="L4" sqref="L4"/>
      <selection pane="bottomLeft" activeCell="A17" sqref="A17"/>
      <selection pane="bottomRight" activeCell="M25" sqref="M25"/>
    </sheetView>
  </sheetViews>
  <sheetFormatPr baseColWidth="10" defaultColWidth="9.140625" defaultRowHeight="15" x14ac:dyDescent="0.25"/>
  <cols>
    <col min="1" max="1" width="57.7109375" customWidth="1"/>
    <col min="2" max="2" width="4.85546875" customWidth="1"/>
    <col min="3" max="3" width="8.5703125" customWidth="1"/>
    <col min="4" max="4" width="9" customWidth="1"/>
    <col min="5" max="10" width="3.85546875" customWidth="1"/>
    <col min="11" max="11" width="9.7109375" customWidth="1"/>
    <col min="12" max="41" width="3.85546875" customWidth="1"/>
    <col min="42" max="42" width="11.42578125" customWidth="1"/>
    <col min="43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42578125" customWidth="1"/>
    <col min="255" max="1055" width="3.7109375" customWidth="1"/>
  </cols>
  <sheetData>
    <row r="1" spans="1:285" ht="15" hidden="1" customHeight="1" x14ac:dyDescent="0.25">
      <c r="A1" s="6"/>
      <c r="B1" s="81" t="s">
        <v>0</v>
      </c>
      <c r="C1" s="81" t="s">
        <v>1</v>
      </c>
      <c r="D1" s="81" t="s">
        <v>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81"/>
      <c r="C2" s="81"/>
      <c r="D2" s="81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15" customHeight="1" x14ac:dyDescent="0.25">
      <c r="A3" s="6"/>
      <c r="B3" s="81"/>
      <c r="C3" s="81"/>
      <c r="D3" s="81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81"/>
      <c r="C4" s="81"/>
      <c r="D4" s="81"/>
      <c r="E4" s="69">
        <v>46023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5">
        <v>46054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2">
        <v>46082</v>
      </c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3">
        <v>46113</v>
      </c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2">
        <v>46143</v>
      </c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3">
        <v>46174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2">
        <v>46204</v>
      </c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3">
        <v>46235</v>
      </c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2">
        <v>46266</v>
      </c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</row>
    <row r="5" spans="1:285" ht="17.25" customHeight="1" x14ac:dyDescent="0.25">
      <c r="A5" s="6"/>
      <c r="B5" s="81"/>
      <c r="C5" s="81"/>
      <c r="D5" s="81"/>
      <c r="E5" s="33"/>
      <c r="F5" s="70" t="s">
        <v>3</v>
      </c>
      <c r="G5" s="70"/>
      <c r="H5" s="70"/>
      <c r="I5" s="70"/>
      <c r="J5" s="70"/>
      <c r="K5" s="33">
        <f>K6</f>
        <v>9.8972133653343981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6" t="s">
        <v>3</v>
      </c>
      <c r="AL5" s="76"/>
      <c r="AM5" s="76"/>
      <c r="AN5" s="76"/>
      <c r="AO5" s="76"/>
      <c r="AP5" s="31">
        <f>K6+AP6</f>
        <v>9.8972133653343981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4" t="s">
        <v>3</v>
      </c>
      <c r="BN5" s="74"/>
      <c r="BO5" s="74"/>
      <c r="BP5" s="74"/>
      <c r="BQ5" s="74"/>
      <c r="BR5" s="26">
        <f>BR6+AP5</f>
        <v>9.8972133653343981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71" t="s">
        <v>3</v>
      </c>
      <c r="CS5" s="71"/>
      <c r="CT5" s="71"/>
      <c r="CU5" s="71"/>
      <c r="CV5" s="71"/>
      <c r="CW5" s="25">
        <f>CW6+BR5</f>
        <v>9.8972133653343981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4" t="s">
        <v>3</v>
      </c>
      <c r="DW5" s="74"/>
      <c r="DX5" s="74"/>
      <c r="DY5" s="74"/>
      <c r="DZ5" s="74"/>
      <c r="EA5" s="26">
        <f>EA6+CW5</f>
        <v>9.8972133653343981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71" t="s">
        <v>3</v>
      </c>
      <c r="FB5" s="71"/>
      <c r="FC5" s="71"/>
      <c r="FD5" s="71"/>
      <c r="FE5" s="71"/>
      <c r="FF5" s="25">
        <f>FF6+EA5</f>
        <v>9.8972133653343981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4" t="s">
        <v>3</v>
      </c>
      <c r="GF5" s="74"/>
      <c r="GG5" s="74"/>
      <c r="GH5" s="74"/>
      <c r="GI5" s="74"/>
      <c r="GJ5" s="26">
        <f>GJ6+FF5</f>
        <v>9.8972133653343981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71" t="s">
        <v>3</v>
      </c>
      <c r="HK5" s="71"/>
      <c r="HL5" s="71"/>
      <c r="HM5" s="71"/>
      <c r="HN5" s="71"/>
      <c r="HO5" s="25">
        <f>HO6+GJ5</f>
        <v>9.8972133653343981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4" t="s">
        <v>3</v>
      </c>
      <c r="IP5" s="74"/>
      <c r="IQ5" s="74"/>
      <c r="IR5" s="74"/>
      <c r="IS5" s="74"/>
      <c r="IT5" s="67">
        <f>IT6+HO5</f>
        <v>9.8972133653343981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81"/>
      <c r="C6" s="81"/>
      <c r="D6" s="81"/>
      <c r="E6" s="33"/>
      <c r="F6" s="70" t="s">
        <v>4</v>
      </c>
      <c r="G6" s="70"/>
      <c r="H6" s="70"/>
      <c r="I6" s="70"/>
      <c r="J6" s="70"/>
      <c r="K6" s="33">
        <f>(((COUNTIFS(E12:AI78,"X"))*'avance esperado'!$C$9/'avance esperado'!$B$9*'avance esperado'!$D$9)+((COUNTIFS(E83:AI178,"X"))*'avance esperado'!$C$80/'avance esperado'!$B$80*'avance esperado'!$D$80)+((COUNTIFS(E183:AI235,"X"))*'avance esperado'!$C$180/'avance esperado'!$B$180*'avance esperado'!$D$180)+((COUNTIFS(E240:AI256,"X"))*'avance esperado'!$C$237/'avance esperado'!$B$237*'avance esperado'!$D$237)+((COUNTIFS(E261:AI264,"X"))*'avance esperado'!$C$258/'avance esperado'!$B$258*'avance esperado'!$D$258)+((COUNTIFS(E269:AI350,"X"))*'avance esperado'!$C$266/'avance esperado'!$B$266*'avance esperado'!$D$266))/100</f>
        <v>9.8972133653343981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6" t="s">
        <v>4</v>
      </c>
      <c r="AL6" s="76"/>
      <c r="AM6" s="76"/>
      <c r="AN6" s="76"/>
      <c r="AO6" s="76"/>
      <c r="AP6" s="33">
        <f>(((COUNTIFS(AJ12:BK78,"X"))*'avance esperado'!$C$9/'avance esperado'!$B$9*'avance esperado'!$D$9)+((COUNTIFS(AJ83:BK178,"X"))*'avance esperado'!$C$80/'avance esperado'!$B$80*'avance esperado'!$D$80)+((COUNTIFS(AJ183:BK235,"X"))*'avance esperado'!$C$180/'avance esperado'!$B$180*'avance esperado'!$D$180)+((COUNTIFS(AJ240:BK256,"X"))*'avance esperado'!$C$237/'avance esperado'!$B$237*'avance esperado'!$D$237)+((COUNTIFS(AJ261:BK264,"X"))*'avance esperado'!$C$258/'avance esperado'!$B$258*'avance esperado'!$D$258)+((COUNTIFS(AJ269:BK350,"X"))*'avance esperado'!$C$266/'avance esperado'!$B$266*'avance esperado'!$D$266))/100</f>
        <v>0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4" t="s">
        <v>4</v>
      </c>
      <c r="BN6" s="74"/>
      <c r="BO6" s="74"/>
      <c r="BP6" s="74"/>
      <c r="BQ6" s="74"/>
      <c r="BR6" s="33">
        <f>(((COUNTIFS(BL12:CP78,"X"))*'avance esperado'!$C$9/'avance esperado'!$B$9*'avance esperado'!$D$9)+((COUNTIFS(BL83:CP178,"X"))*'avance esperado'!$C$80/'avance esperado'!$B$80*'avance esperado'!$D$80)+((COUNTIFS(BL183:CP235,"X"))*'avance esperado'!$C$180/'avance esperado'!$B$180*'avance esperado'!$D$180)+((COUNTIFS(BL240:CP256,"X"))*'avance esperado'!$C$237/'avance esperado'!$B$237*'avance esperado'!$D$237)+((COUNTIFS(BL261:CP264,"X"))*'avance esperado'!$C$258/'avance esperado'!$B$258*'avance esperado'!$D$258)+((COUNTIFS(BL269:CP350,"X"))*'avance esperado'!$C$266/'avance esperado'!$B$266*'avance esperado'!$D$266))/100</f>
        <v>0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71" t="s">
        <v>4</v>
      </c>
      <c r="CS6" s="71"/>
      <c r="CT6" s="71"/>
      <c r="CU6" s="71"/>
      <c r="CV6" s="71"/>
      <c r="CW6" s="33">
        <f>(((COUNTIFS(CQ12:DT78,"X"))*'avance esperado'!$C$9/'avance esperado'!$B$9*'avance esperado'!$D$9)+((COUNTIFS(CQ83:DT178,"X"))*'avance esperado'!$C$80/'avance esperado'!$B$80*'avance esperado'!$D$80)+((COUNTIFS(CQ183:DT235,"X"))*'avance esperado'!$C$180/'avance esperado'!$B$180*'avance esperado'!$D$180)+((COUNTIFS(CQ240:DT256,"X"))*'avance esperado'!$C$237/'avance esperado'!$B$237*'avance esperado'!$D$237)+((COUNTIFS(CQ261:DT264,"X"))*'avance esperado'!$C$258/'avance esperado'!$B$258*'avance esperado'!$D$258)+((COUNTIFS(CQ269:DT350,"X"))*'avance esperado'!$C$266/'avance esperado'!$B$266*'avance esperado'!$D$266))/100</f>
        <v>0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4" t="s">
        <v>4</v>
      </c>
      <c r="DW6" s="74"/>
      <c r="DX6" s="74"/>
      <c r="DY6" s="74"/>
      <c r="DZ6" s="74"/>
      <c r="EA6" s="33">
        <f>(((COUNTIFS(DU12:EY78,"X"))*'avance esperado'!$C$9/'avance esperado'!$B$9*'avance esperado'!$D$9)+((COUNTIFS(DU83:EY178,"X"))*'avance esperado'!$C$80/'avance esperado'!$B$80*'avance esperado'!$D$80)+((COUNTIFS(DU183:EY235,"X"))*'avance esperado'!$C$180/'avance esperado'!$B$180*'avance esperado'!$D$180)+((COUNTIFS(DU240:EY256,"X"))*'avance esperado'!$C$237/'avance esperado'!$B$237*'avance esperado'!$D$237)+((COUNTIFS(DU261:EY264,"X"))*'avance esperado'!$C$258/'avance esperado'!$B$258*'avance esperado'!$D$258)+((COUNTIFS(DU269:EY350,"X"))*'avance esperado'!$C$266/'avance esperado'!$B$266*'avance esperado'!$D$266))/100</f>
        <v>0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71" t="s">
        <v>4</v>
      </c>
      <c r="FB6" s="71"/>
      <c r="FC6" s="71"/>
      <c r="FD6" s="71"/>
      <c r="FE6" s="71"/>
      <c r="FF6" s="33">
        <f>(((COUNTIFS(EZ12:GC78,"X"))*'avance esperado'!$C$9/'avance esperado'!$B$9*'avance esperado'!$D$9)+((COUNTIFS(EZ83:GC178,"X"))*'avance esperado'!$C$80/'avance esperado'!$B$80*'avance esperado'!$D$80)+((COUNTIFS(EZ183:GC235,"X"))*'avance esperado'!$C$180/'avance esperado'!$B$180*'avance esperado'!$D$180)+((COUNTIFS(EZ240:GC256,"X"))*'avance esperado'!$C$237/'avance esperado'!$B$237*'avance esperado'!$D$237)+((COUNTIFS(EZ261:GC264,"X"))*'avance esperado'!$C$258/'avance esperado'!$B$258*'avance esperado'!$D$258)+((COUNTIFS(EZ269:GC350,"X"))*'avance esperado'!$C$266/'avance esperado'!$B$266*'avance esperado'!$D$266))/100</f>
        <v>0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4" t="s">
        <v>4</v>
      </c>
      <c r="GF6" s="74"/>
      <c r="GG6" s="74"/>
      <c r="GH6" s="74"/>
      <c r="GI6" s="74"/>
      <c r="GJ6" s="33">
        <f>(((COUNTIFS(GD12:HH78,"X"))*'avance esperado'!$C$9/'avance esperado'!$B$9*'avance esperado'!$D$9)+((COUNTIFS(GD83:HH178,"X"))*'avance esperado'!$C$80/'avance esperado'!$B$80*'avance esperado'!$D$80)+((COUNTIFS(GD183:HH235,"X"))*'avance esperado'!$C$180/'avance esperado'!$B$180*'avance esperado'!$D$180)+((COUNTIFS(GD240:HH256,"X"))*'avance esperado'!$C$237/'avance esperado'!$B$237*'avance esperado'!$D$237)+((COUNTIFS(GD261:HH264,"X"))*'avance esperado'!$C$258/'avance esperado'!$B$258*'avance esperado'!$D$258)+((COUNTIFS(GD269:HH350,"X"))*'avance esperado'!$C$266/'avance esperado'!$B$266*'avance esperado'!$D$266))/100</f>
        <v>0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71" t="s">
        <v>4</v>
      </c>
      <c r="HK6" s="71"/>
      <c r="HL6" s="71"/>
      <c r="HM6" s="71"/>
      <c r="HN6" s="71"/>
      <c r="HO6" s="33">
        <f>(((COUNTIFS(HI12:IM78,"X"))*'avance esperado'!$C$9/'avance esperado'!$B$9*'avance esperado'!$D$9)+((COUNTIFS(HI83:IM178,"X"))*'avance esperado'!$C$80/'avance esperado'!$B$80*'avance esperado'!$D$80)+((COUNTIFS(HI183:IM235,"X"))*'avance esperado'!$C$180/'avance esperado'!$B$180*'avance esperado'!$D$180)+((COUNTIFS(HI240:IM256,"X"))*'avance esperado'!$C$237/'avance esperado'!$B$237*'avance esperado'!$D$237)+((COUNTIFS(HI261:IM264,"X"))*'avance esperado'!$C$258/'avance esperado'!$B$258*'avance esperado'!$D$258)+((COUNTIFS(HI269:IM350,"X"))*'avance esperado'!$C$266/'avance esperado'!$B$266*'avance esperado'!$D$266))/100</f>
        <v>0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4" t="s">
        <v>4</v>
      </c>
      <c r="IP6" s="74"/>
      <c r="IQ6" s="74"/>
      <c r="IR6" s="74"/>
      <c r="IS6" s="74"/>
      <c r="IT6" s="33">
        <f>(((COUNTIFS(IN12:JQ78,"X"))*'avance esperado'!$C$9/'avance esperado'!$B$9*'avance esperado'!$D$9)+((COUNTIFS(IN83:JQ178,"X"))*'avance esperado'!$C$80/'avance esperado'!$B$80*'avance esperado'!$D$80)+((COUNTIFS(IN183:JQ235,"X"))*'avance esperado'!$C$180/'avance esperado'!$B$180*'avance esperado'!$D$180)+((COUNTIFS(IN240:JQ256,"X"))*'avance esperado'!$C$237/'avance esperado'!$B$237*'avance esperado'!$D$237)+((COUNTIFS(IN261:JQ264,"X"))*'avance esperado'!$C$258/'avance esperado'!$B$258*'avance esperado'!$D$258)+((COUNTIFS(IN269:JQ350,"X"))*'avance esperado'!$C$266/'avance esperado'!$B$266*'avance esperado'!$D$266))/100</f>
        <v>0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71"/>
      <c r="JS6" s="71"/>
      <c r="JT6" s="71"/>
      <c r="JU6" s="71"/>
      <c r="JV6" s="71"/>
      <c r="JW6" s="71"/>
      <c r="JX6" s="71"/>
      <c r="JY6" s="71"/>
    </row>
    <row r="7" spans="1:285" ht="17.25" customHeight="1" x14ac:dyDescent="0.25">
      <c r="A7" s="6"/>
      <c r="B7" s="81"/>
      <c r="C7" s="81"/>
      <c r="D7" s="81"/>
      <c r="E7" s="34">
        <v>1</v>
      </c>
      <c r="F7" s="34">
        <f>E7+1</f>
        <v>2</v>
      </c>
      <c r="G7" s="34">
        <f>F7+1</f>
        <v>3</v>
      </c>
      <c r="H7" s="34">
        <f t="shared" ref="H7:T7" si="0">G7+1</f>
        <v>4</v>
      </c>
      <c r="I7" s="34">
        <f t="shared" si="0"/>
        <v>5</v>
      </c>
      <c r="J7" s="34">
        <f t="shared" si="0"/>
        <v>6</v>
      </c>
      <c r="K7" s="34">
        <f t="shared" si="0"/>
        <v>7</v>
      </c>
      <c r="L7" s="34">
        <f t="shared" si="0"/>
        <v>8</v>
      </c>
      <c r="M7" s="34">
        <f t="shared" si="0"/>
        <v>9</v>
      </c>
      <c r="N7" s="34">
        <f t="shared" si="0"/>
        <v>10</v>
      </c>
      <c r="O7" s="34">
        <f t="shared" si="0"/>
        <v>11</v>
      </c>
      <c r="P7" s="34">
        <f t="shared" si="0"/>
        <v>12</v>
      </c>
      <c r="Q7" s="34">
        <f t="shared" si="0"/>
        <v>13</v>
      </c>
      <c r="R7" s="34">
        <f t="shared" si="0"/>
        <v>14</v>
      </c>
      <c r="S7" s="34">
        <f t="shared" si="0"/>
        <v>15</v>
      </c>
      <c r="T7" s="34">
        <f t="shared" si="0"/>
        <v>16</v>
      </c>
      <c r="U7" s="34">
        <f t="shared" ref="U7" si="1">T7+1</f>
        <v>17</v>
      </c>
      <c r="V7" s="34">
        <f t="shared" ref="V7" si="2">U7+1</f>
        <v>18</v>
      </c>
      <c r="W7" s="34">
        <f t="shared" ref="W7" si="3">V7+1</f>
        <v>19</v>
      </c>
      <c r="X7" s="34">
        <f t="shared" ref="X7" si="4">W7+1</f>
        <v>20</v>
      </c>
      <c r="Y7" s="34">
        <f t="shared" ref="Y7" si="5">X7+1</f>
        <v>21</v>
      </c>
      <c r="Z7" s="34">
        <f t="shared" ref="Z7" si="6">Y7+1</f>
        <v>22</v>
      </c>
      <c r="AA7" s="34">
        <f t="shared" ref="AA7" si="7">Z7+1</f>
        <v>23</v>
      </c>
      <c r="AB7" s="34">
        <f t="shared" ref="AB7" si="8">AA7+1</f>
        <v>24</v>
      </c>
      <c r="AC7" s="34">
        <f t="shared" ref="AC7" si="9">AB7+1</f>
        <v>25</v>
      </c>
      <c r="AD7" s="34">
        <f t="shared" ref="AD7" si="10">AC7+1</f>
        <v>26</v>
      </c>
      <c r="AE7" s="34">
        <f t="shared" ref="AE7" si="11">AD7+1</f>
        <v>27</v>
      </c>
      <c r="AF7" s="34">
        <f t="shared" ref="AF7" si="12">AE7+1</f>
        <v>28</v>
      </c>
      <c r="AG7" s="34">
        <f t="shared" ref="AG7" si="13">AF7+1</f>
        <v>29</v>
      </c>
      <c r="AH7" s="34">
        <f t="shared" ref="AH7" si="14">AG7+1</f>
        <v>30</v>
      </c>
      <c r="AI7" s="34">
        <f t="shared" ref="AI7" si="15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:AY7" si="16">AL7+1</f>
        <v>4</v>
      </c>
      <c r="AN7" s="32">
        <f t="shared" si="16"/>
        <v>5</v>
      </c>
      <c r="AO7" s="32">
        <f t="shared" si="16"/>
        <v>6</v>
      </c>
      <c r="AP7" s="32">
        <f t="shared" si="16"/>
        <v>7</v>
      </c>
      <c r="AQ7" s="32">
        <f t="shared" si="16"/>
        <v>8</v>
      </c>
      <c r="AR7" s="32">
        <f t="shared" si="16"/>
        <v>9</v>
      </c>
      <c r="AS7" s="32">
        <f t="shared" si="16"/>
        <v>10</v>
      </c>
      <c r="AT7" s="32">
        <f t="shared" si="16"/>
        <v>11</v>
      </c>
      <c r="AU7" s="32">
        <f t="shared" si="16"/>
        <v>12</v>
      </c>
      <c r="AV7" s="32">
        <f t="shared" si="16"/>
        <v>13</v>
      </c>
      <c r="AW7" s="32">
        <f t="shared" si="16"/>
        <v>14</v>
      </c>
      <c r="AX7" s="32">
        <f t="shared" si="16"/>
        <v>15</v>
      </c>
      <c r="AY7" s="32">
        <f t="shared" si="16"/>
        <v>16</v>
      </c>
      <c r="AZ7" s="32">
        <f t="shared" ref="AZ7" si="17">AY7+1</f>
        <v>17</v>
      </c>
      <c r="BA7" s="32">
        <f t="shared" ref="BA7" si="18">AZ7+1</f>
        <v>18</v>
      </c>
      <c r="BB7" s="32">
        <f t="shared" ref="BB7" si="19">BA7+1</f>
        <v>19</v>
      </c>
      <c r="BC7" s="32">
        <f t="shared" ref="BC7" si="20">BB7+1</f>
        <v>20</v>
      </c>
      <c r="BD7" s="32">
        <f t="shared" ref="BD7" si="21">BC7+1</f>
        <v>21</v>
      </c>
      <c r="BE7" s="32">
        <f t="shared" ref="BE7" si="22">BD7+1</f>
        <v>22</v>
      </c>
      <c r="BF7" s="32">
        <f t="shared" ref="BF7" si="23">BE7+1</f>
        <v>23</v>
      </c>
      <c r="BG7" s="32">
        <f t="shared" ref="BG7" si="24">BF7+1</f>
        <v>24</v>
      </c>
      <c r="BH7" s="32">
        <f t="shared" ref="BH7" si="25">BG7+1</f>
        <v>25</v>
      </c>
      <c r="BI7" s="32">
        <f t="shared" ref="BI7" si="26">BH7+1</f>
        <v>26</v>
      </c>
      <c r="BJ7" s="32">
        <f t="shared" ref="BJ7" si="27">BI7+1</f>
        <v>27</v>
      </c>
      <c r="BK7" s="32">
        <f t="shared" ref="BK7" si="28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:BX7" si="29">BN7+1</f>
        <v>4</v>
      </c>
      <c r="BP7" s="1">
        <f t="shared" si="29"/>
        <v>5</v>
      </c>
      <c r="BQ7" s="1">
        <f t="shared" si="29"/>
        <v>6</v>
      </c>
      <c r="BR7" s="1">
        <f t="shared" si="29"/>
        <v>7</v>
      </c>
      <c r="BS7" s="1">
        <f t="shared" si="29"/>
        <v>8</v>
      </c>
      <c r="BT7" s="1">
        <f t="shared" si="29"/>
        <v>9</v>
      </c>
      <c r="BU7" s="1">
        <f t="shared" si="29"/>
        <v>10</v>
      </c>
      <c r="BV7" s="1">
        <f t="shared" si="29"/>
        <v>11</v>
      </c>
      <c r="BW7" s="1">
        <f t="shared" si="29"/>
        <v>12</v>
      </c>
      <c r="BX7" s="1">
        <f t="shared" si="29"/>
        <v>13</v>
      </c>
      <c r="BY7" s="1">
        <f t="shared" ref="BY7" si="30">BX7+1</f>
        <v>14</v>
      </c>
      <c r="BZ7" s="1">
        <f t="shared" ref="BZ7" si="31">BY7+1</f>
        <v>15</v>
      </c>
      <c r="CA7" s="1">
        <f t="shared" ref="CA7" si="32">BZ7+1</f>
        <v>16</v>
      </c>
      <c r="CB7" s="1">
        <f t="shared" ref="CB7" si="33">CA7+1</f>
        <v>17</v>
      </c>
      <c r="CC7" s="1">
        <f t="shared" ref="CC7" si="34">CB7+1</f>
        <v>18</v>
      </c>
      <c r="CD7" s="1">
        <f t="shared" ref="CD7" si="35">CC7+1</f>
        <v>19</v>
      </c>
      <c r="CE7" s="1">
        <f t="shared" ref="CE7" si="36">CD7+1</f>
        <v>20</v>
      </c>
      <c r="CF7" s="1">
        <f t="shared" ref="CF7" si="37">CE7+1</f>
        <v>21</v>
      </c>
      <c r="CG7" s="1">
        <f t="shared" ref="CG7" si="38">CF7+1</f>
        <v>22</v>
      </c>
      <c r="CH7" s="1">
        <f t="shared" ref="CH7" si="39">CG7+1</f>
        <v>23</v>
      </c>
      <c r="CI7" s="1">
        <f t="shared" ref="CI7" si="40">CH7+1</f>
        <v>24</v>
      </c>
      <c r="CJ7" s="1">
        <f t="shared" ref="CJ7" si="41">CI7+1</f>
        <v>25</v>
      </c>
      <c r="CK7" s="1">
        <f t="shared" ref="CK7" si="42">CJ7+1</f>
        <v>26</v>
      </c>
      <c r="CL7" s="1">
        <f t="shared" ref="CL7" si="43">CK7+1</f>
        <v>27</v>
      </c>
      <c r="CM7" s="1">
        <f t="shared" ref="CM7" si="44">CL7+1</f>
        <v>28</v>
      </c>
      <c r="CN7" s="1">
        <f t="shared" ref="CN7" si="45">CM7+1</f>
        <v>29</v>
      </c>
      <c r="CO7" s="1">
        <f t="shared" ref="CO7" si="46">CN7+1</f>
        <v>30</v>
      </c>
      <c r="CP7" s="1">
        <f t="shared" ref="CP7" si="47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:DG7" si="48">CS7+1</f>
        <v>4</v>
      </c>
      <c r="CU7" s="2">
        <f t="shared" si="48"/>
        <v>5</v>
      </c>
      <c r="CV7" s="2">
        <f t="shared" si="48"/>
        <v>6</v>
      </c>
      <c r="CW7" s="2">
        <f t="shared" si="48"/>
        <v>7</v>
      </c>
      <c r="CX7" s="2">
        <f t="shared" si="48"/>
        <v>8</v>
      </c>
      <c r="CY7" s="2">
        <f t="shared" si="48"/>
        <v>9</v>
      </c>
      <c r="CZ7" s="2">
        <f t="shared" si="48"/>
        <v>10</v>
      </c>
      <c r="DA7" s="2">
        <f t="shared" si="48"/>
        <v>11</v>
      </c>
      <c r="DB7" s="2">
        <f t="shared" si="48"/>
        <v>12</v>
      </c>
      <c r="DC7" s="2">
        <f t="shared" si="48"/>
        <v>13</v>
      </c>
      <c r="DD7" s="2">
        <f t="shared" si="48"/>
        <v>14</v>
      </c>
      <c r="DE7" s="2">
        <f t="shared" si="48"/>
        <v>15</v>
      </c>
      <c r="DF7" s="2">
        <f t="shared" si="48"/>
        <v>16</v>
      </c>
      <c r="DG7" s="2">
        <f t="shared" si="48"/>
        <v>17</v>
      </c>
      <c r="DH7" s="2">
        <f t="shared" ref="DH7" si="49">DG7+1</f>
        <v>18</v>
      </c>
      <c r="DI7" s="2">
        <f t="shared" ref="DI7" si="50">DH7+1</f>
        <v>19</v>
      </c>
      <c r="DJ7" s="2">
        <f t="shared" ref="DJ7" si="51">DI7+1</f>
        <v>20</v>
      </c>
      <c r="DK7" s="2">
        <f t="shared" ref="DK7" si="52">DJ7+1</f>
        <v>21</v>
      </c>
      <c r="DL7" s="2">
        <f t="shared" ref="DL7" si="53">DK7+1</f>
        <v>22</v>
      </c>
      <c r="DM7" s="2">
        <f t="shared" ref="DM7" si="54">DL7+1</f>
        <v>23</v>
      </c>
      <c r="DN7" s="2">
        <f t="shared" ref="DN7" si="55">DM7+1</f>
        <v>24</v>
      </c>
      <c r="DO7" s="2">
        <f t="shared" ref="DO7" si="56">DN7+1</f>
        <v>25</v>
      </c>
      <c r="DP7" s="2">
        <f t="shared" ref="DP7" si="57">DO7+1</f>
        <v>26</v>
      </c>
      <c r="DQ7" s="2">
        <f t="shared" ref="DQ7" si="58">DP7+1</f>
        <v>27</v>
      </c>
      <c r="DR7" s="2">
        <f t="shared" ref="DR7" si="59">DQ7+1</f>
        <v>28</v>
      </c>
      <c r="DS7" s="2">
        <f t="shared" ref="DS7" si="60">DR7+1</f>
        <v>29</v>
      </c>
      <c r="DT7" s="2">
        <f t="shared" ref="DT7" si="61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:EY7" si="62">DW7+1</f>
        <v>4</v>
      </c>
      <c r="DY7" s="1">
        <f t="shared" si="62"/>
        <v>5</v>
      </c>
      <c r="DZ7" s="1">
        <f t="shared" si="62"/>
        <v>6</v>
      </c>
      <c r="EA7" s="1">
        <f t="shared" si="62"/>
        <v>7</v>
      </c>
      <c r="EB7" s="1">
        <f t="shared" si="62"/>
        <v>8</v>
      </c>
      <c r="EC7" s="1">
        <f t="shared" si="62"/>
        <v>9</v>
      </c>
      <c r="ED7" s="1">
        <f t="shared" si="62"/>
        <v>10</v>
      </c>
      <c r="EE7" s="1">
        <f t="shared" si="62"/>
        <v>11</v>
      </c>
      <c r="EF7" s="1">
        <f t="shared" si="62"/>
        <v>12</v>
      </c>
      <c r="EG7" s="1">
        <f t="shared" si="62"/>
        <v>13</v>
      </c>
      <c r="EH7" s="1">
        <f t="shared" si="62"/>
        <v>14</v>
      </c>
      <c r="EI7" s="1">
        <f t="shared" si="62"/>
        <v>15</v>
      </c>
      <c r="EJ7" s="1">
        <f t="shared" si="62"/>
        <v>16</v>
      </c>
      <c r="EK7" s="1">
        <f t="shared" si="62"/>
        <v>17</v>
      </c>
      <c r="EL7" s="1">
        <f t="shared" si="62"/>
        <v>18</v>
      </c>
      <c r="EM7" s="1">
        <f t="shared" si="62"/>
        <v>19</v>
      </c>
      <c r="EN7" s="1">
        <f t="shared" si="62"/>
        <v>20</v>
      </c>
      <c r="EO7" s="1">
        <f t="shared" si="62"/>
        <v>21</v>
      </c>
      <c r="EP7" s="1">
        <f t="shared" si="62"/>
        <v>22</v>
      </c>
      <c r="EQ7" s="1">
        <f t="shared" si="62"/>
        <v>23</v>
      </c>
      <c r="ER7" s="1">
        <f t="shared" si="62"/>
        <v>24</v>
      </c>
      <c r="ES7" s="1">
        <f t="shared" si="62"/>
        <v>25</v>
      </c>
      <c r="ET7" s="1">
        <f t="shared" si="62"/>
        <v>26</v>
      </c>
      <c r="EU7" s="1">
        <f t="shared" si="62"/>
        <v>27</v>
      </c>
      <c r="EV7" s="1">
        <f t="shared" si="62"/>
        <v>28</v>
      </c>
      <c r="EW7" s="1">
        <f t="shared" si="62"/>
        <v>29</v>
      </c>
      <c r="EX7" s="1">
        <f t="shared" si="62"/>
        <v>30</v>
      </c>
      <c r="EY7" s="1">
        <f t="shared" si="62"/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63">FB7+1</f>
        <v>4</v>
      </c>
      <c r="FD7" s="2">
        <f t="shared" si="63"/>
        <v>5</v>
      </c>
      <c r="FE7" s="2">
        <f t="shared" si="63"/>
        <v>6</v>
      </c>
      <c r="FF7" s="2">
        <f t="shared" si="63"/>
        <v>7</v>
      </c>
      <c r="FG7" s="2">
        <f t="shared" si="63"/>
        <v>8</v>
      </c>
      <c r="FH7" s="2">
        <f t="shared" si="63"/>
        <v>9</v>
      </c>
      <c r="FI7" s="2">
        <f t="shared" si="63"/>
        <v>10</v>
      </c>
      <c r="FJ7" s="2">
        <f t="shared" si="63"/>
        <v>11</v>
      </c>
      <c r="FK7" s="2">
        <f t="shared" si="63"/>
        <v>12</v>
      </c>
      <c r="FL7" s="2">
        <f t="shared" si="63"/>
        <v>13</v>
      </c>
      <c r="FM7" s="2">
        <f t="shared" si="63"/>
        <v>14</v>
      </c>
      <c r="FN7" s="2">
        <f t="shared" si="63"/>
        <v>15</v>
      </c>
      <c r="FO7" s="2">
        <f t="shared" si="63"/>
        <v>16</v>
      </c>
      <c r="FP7" s="2">
        <f t="shared" si="63"/>
        <v>17</v>
      </c>
      <c r="FQ7" s="2">
        <f t="shared" si="63"/>
        <v>18</v>
      </c>
      <c r="FR7" s="2">
        <f t="shared" si="63"/>
        <v>19</v>
      </c>
      <c r="FS7" s="2">
        <f t="shared" si="63"/>
        <v>20</v>
      </c>
      <c r="FT7" s="2">
        <f t="shared" si="63"/>
        <v>21</v>
      </c>
      <c r="FU7" s="2">
        <f t="shared" si="63"/>
        <v>22</v>
      </c>
      <c r="FV7" s="2">
        <f t="shared" si="63"/>
        <v>23</v>
      </c>
      <c r="FW7" s="2">
        <f t="shared" si="63"/>
        <v>24</v>
      </c>
      <c r="FX7" s="2">
        <f t="shared" si="63"/>
        <v>25</v>
      </c>
      <c r="FY7" s="2">
        <f t="shared" si="63"/>
        <v>26</v>
      </c>
      <c r="FZ7" s="2">
        <f t="shared" si="63"/>
        <v>27</v>
      </c>
      <c r="GA7" s="2">
        <f t="shared" si="63"/>
        <v>28</v>
      </c>
      <c r="GB7" s="2">
        <f t="shared" si="63"/>
        <v>29</v>
      </c>
      <c r="GC7" s="2">
        <f t="shared" si="63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64">GF7+1</f>
        <v>4</v>
      </c>
      <c r="GH7" s="1">
        <f t="shared" si="64"/>
        <v>5</v>
      </c>
      <c r="GI7" s="1">
        <f t="shared" si="64"/>
        <v>6</v>
      </c>
      <c r="GJ7" s="1">
        <f t="shared" si="64"/>
        <v>7</v>
      </c>
      <c r="GK7" s="1">
        <f t="shared" si="64"/>
        <v>8</v>
      </c>
      <c r="GL7" s="1">
        <f t="shared" si="64"/>
        <v>9</v>
      </c>
      <c r="GM7" s="1">
        <f t="shared" si="64"/>
        <v>10</v>
      </c>
      <c r="GN7" s="1">
        <f t="shared" si="64"/>
        <v>11</v>
      </c>
      <c r="GO7" s="1">
        <f t="shared" si="64"/>
        <v>12</v>
      </c>
      <c r="GP7" s="1">
        <f t="shared" si="64"/>
        <v>13</v>
      </c>
      <c r="GQ7" s="1">
        <f t="shared" si="64"/>
        <v>14</v>
      </c>
      <c r="GR7" s="1">
        <f t="shared" si="64"/>
        <v>15</v>
      </c>
      <c r="GS7" s="1">
        <f t="shared" si="64"/>
        <v>16</v>
      </c>
      <c r="GT7" s="1">
        <f t="shared" si="64"/>
        <v>17</v>
      </c>
      <c r="GU7" s="1">
        <f t="shared" si="64"/>
        <v>18</v>
      </c>
      <c r="GV7" s="1">
        <f t="shared" si="64"/>
        <v>19</v>
      </c>
      <c r="GW7" s="1">
        <f t="shared" si="64"/>
        <v>20</v>
      </c>
      <c r="GX7" s="1">
        <f t="shared" si="64"/>
        <v>21</v>
      </c>
      <c r="GY7" s="1">
        <f t="shared" si="64"/>
        <v>22</v>
      </c>
      <c r="GZ7" s="1">
        <f t="shared" si="64"/>
        <v>23</v>
      </c>
      <c r="HA7" s="1">
        <f t="shared" si="64"/>
        <v>24</v>
      </c>
      <c r="HB7" s="1">
        <f t="shared" si="64"/>
        <v>25</v>
      </c>
      <c r="HC7" s="1">
        <f t="shared" si="64"/>
        <v>26</v>
      </c>
      <c r="HD7" s="1">
        <f t="shared" si="64"/>
        <v>27</v>
      </c>
      <c r="HE7" s="1">
        <f t="shared" si="64"/>
        <v>28</v>
      </c>
      <c r="HF7" s="1">
        <f t="shared" si="64"/>
        <v>29</v>
      </c>
      <c r="HG7" s="1">
        <f t="shared" si="64"/>
        <v>30</v>
      </c>
      <c r="HH7" s="1">
        <f t="shared" si="64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IA7" si="65">HK7+1</f>
        <v>4</v>
      </c>
      <c r="HM7" s="2">
        <f t="shared" si="65"/>
        <v>5</v>
      </c>
      <c r="HN7" s="2">
        <f t="shared" si="65"/>
        <v>6</v>
      </c>
      <c r="HO7" s="2">
        <f t="shared" si="65"/>
        <v>7</v>
      </c>
      <c r="HP7" s="2">
        <f t="shared" si="65"/>
        <v>8</v>
      </c>
      <c r="HQ7" s="2">
        <f t="shared" si="65"/>
        <v>9</v>
      </c>
      <c r="HR7" s="2">
        <f t="shared" si="65"/>
        <v>10</v>
      </c>
      <c r="HS7" s="2">
        <f t="shared" si="65"/>
        <v>11</v>
      </c>
      <c r="HT7" s="2">
        <f t="shared" si="65"/>
        <v>12</v>
      </c>
      <c r="HU7" s="2">
        <f t="shared" si="65"/>
        <v>13</v>
      </c>
      <c r="HV7" s="2">
        <f t="shared" si="65"/>
        <v>14</v>
      </c>
      <c r="HW7" s="2">
        <f t="shared" si="65"/>
        <v>15</v>
      </c>
      <c r="HX7" s="2">
        <f t="shared" si="65"/>
        <v>16</v>
      </c>
      <c r="HY7" s="2">
        <f t="shared" si="65"/>
        <v>17</v>
      </c>
      <c r="HZ7" s="2">
        <f t="shared" si="65"/>
        <v>18</v>
      </c>
      <c r="IA7" s="2">
        <f t="shared" si="65"/>
        <v>19</v>
      </c>
      <c r="IB7" s="2">
        <f t="shared" ref="IB7" si="66">IA7+1</f>
        <v>20</v>
      </c>
      <c r="IC7" s="2">
        <f t="shared" ref="IC7" si="67">IB7+1</f>
        <v>21</v>
      </c>
      <c r="ID7" s="2">
        <f t="shared" ref="ID7" si="68">IC7+1</f>
        <v>22</v>
      </c>
      <c r="IE7" s="2">
        <f t="shared" ref="IE7" si="69">ID7+1</f>
        <v>23</v>
      </c>
      <c r="IF7" s="2">
        <f t="shared" ref="IF7" si="70">IE7+1</f>
        <v>24</v>
      </c>
      <c r="IG7" s="2">
        <f t="shared" ref="IG7" si="71">IF7+1</f>
        <v>25</v>
      </c>
      <c r="IH7" s="2">
        <f t="shared" ref="IH7" si="72">IG7+1</f>
        <v>26</v>
      </c>
      <c r="II7" s="2">
        <f t="shared" ref="II7" si="73">IH7+1</f>
        <v>27</v>
      </c>
      <c r="IJ7" s="2">
        <f t="shared" ref="IJ7" si="74">II7+1</f>
        <v>28</v>
      </c>
      <c r="IK7" s="2">
        <f t="shared" ref="IK7" si="75">IJ7+1</f>
        <v>29</v>
      </c>
      <c r="IL7" s="2">
        <f t="shared" ref="IL7" si="76">IK7+1</f>
        <v>30</v>
      </c>
      <c r="IM7" s="2">
        <f t="shared" ref="IM7" si="77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L7" si="78">IP7+1</f>
        <v>4</v>
      </c>
      <c r="IR7" s="1">
        <f t="shared" si="78"/>
        <v>5</v>
      </c>
      <c r="IS7" s="1">
        <f t="shared" si="78"/>
        <v>6</v>
      </c>
      <c r="IT7" s="1">
        <f t="shared" si="78"/>
        <v>7</v>
      </c>
      <c r="IU7" s="1">
        <f t="shared" si="78"/>
        <v>8</v>
      </c>
      <c r="IV7" s="1">
        <f t="shared" si="78"/>
        <v>9</v>
      </c>
      <c r="IW7" s="1">
        <f t="shared" si="78"/>
        <v>10</v>
      </c>
      <c r="IX7" s="1">
        <f t="shared" si="78"/>
        <v>11</v>
      </c>
      <c r="IY7" s="1">
        <f t="shared" si="78"/>
        <v>12</v>
      </c>
      <c r="IZ7" s="1">
        <f t="shared" si="78"/>
        <v>13</v>
      </c>
      <c r="JA7" s="1">
        <f t="shared" si="78"/>
        <v>14</v>
      </c>
      <c r="JB7" s="1">
        <f t="shared" si="78"/>
        <v>15</v>
      </c>
      <c r="JC7" s="1">
        <f t="shared" si="78"/>
        <v>16</v>
      </c>
      <c r="JD7" s="1">
        <f t="shared" si="78"/>
        <v>17</v>
      </c>
      <c r="JE7" s="1">
        <f t="shared" si="78"/>
        <v>18</v>
      </c>
      <c r="JF7" s="1">
        <f t="shared" si="78"/>
        <v>19</v>
      </c>
      <c r="JG7" s="1">
        <f t="shared" si="78"/>
        <v>20</v>
      </c>
      <c r="JH7" s="1">
        <f t="shared" si="78"/>
        <v>21</v>
      </c>
      <c r="JI7" s="1">
        <f t="shared" si="78"/>
        <v>22</v>
      </c>
      <c r="JJ7" s="1">
        <f t="shared" si="78"/>
        <v>23</v>
      </c>
      <c r="JK7" s="1">
        <f t="shared" si="78"/>
        <v>24</v>
      </c>
      <c r="JL7" s="1">
        <f t="shared" si="78"/>
        <v>25</v>
      </c>
      <c r="JM7" s="1">
        <f t="shared" ref="JM7" si="79">JL7+1</f>
        <v>26</v>
      </c>
      <c r="JN7" s="1">
        <f t="shared" ref="JN7" si="80">JM7+1</f>
        <v>27</v>
      </c>
      <c r="JO7" s="1">
        <f t="shared" ref="JO7" si="81">JN7+1</f>
        <v>28</v>
      </c>
      <c r="JP7" s="1">
        <f t="shared" ref="JP7" si="82">JO7+1</f>
        <v>29</v>
      </c>
      <c r="JQ7" s="1">
        <f t="shared" ref="JQ7" si="83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5</v>
      </c>
      <c r="B9" s="7">
        <f>SUM(B11+B15+B20+B25+B30+B35+B40+B45+B50+B55+B60+B65+B70+B75)</f>
        <v>14</v>
      </c>
      <c r="C9" s="37">
        <f>AVERAGE(C11,C15,C20,C25,C30,C35,C40,C45,C50,C55,C60,C65,C70,C75)</f>
        <v>33.329999999999991</v>
      </c>
      <c r="D9" s="23">
        <f>((COUNTIFS(E12:JQ78,"X"))*'avance esperado'!C9/'avance esperado'!B9*Calculos!H4)</f>
        <v>5.3329066559999996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6</v>
      </c>
      <c r="B11" s="15">
        <f>SUM(B12:B14)</f>
        <v>1</v>
      </c>
      <c r="C11" s="39">
        <f>(COUNTIFS(E12:JQ14,"x"))*33.33</f>
        <v>33.33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62</v>
      </c>
      <c r="B12" s="9">
        <f>COUNTIFS(E12:JQ12,"x")</f>
        <v>1</v>
      </c>
      <c r="C12" s="10"/>
      <c r="D12" s="21"/>
      <c r="E12" s="21" t="s">
        <v>95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9</v>
      </c>
      <c r="B13" s="9">
        <f>COUNTIFS(E13:JQ13,"x")</f>
        <v>0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</row>
    <row r="14" spans="1:285" s="4" customFormat="1" x14ac:dyDescent="0.25">
      <c r="A14" s="9" t="s">
        <v>10</v>
      </c>
      <c r="B14" s="9">
        <f>COUNTIFS(E14:JQ14,"x")</f>
        <v>0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</row>
    <row r="15" spans="1:285" s="5" customFormat="1" x14ac:dyDescent="0.25">
      <c r="A15" s="6" t="s">
        <v>11</v>
      </c>
      <c r="B15" s="15">
        <f>SUM(B16:B18)</f>
        <v>1</v>
      </c>
      <c r="C15" s="39">
        <f>(COUNTIFS(E16:JQ18,"x"))*33.33</f>
        <v>33.33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62</v>
      </c>
      <c r="B16" s="11">
        <f>COUNTIFS(E16:JQ16,"x")</f>
        <v>1</v>
      </c>
      <c r="C16" s="12"/>
      <c r="D16" s="22"/>
      <c r="E16" s="22" t="s">
        <v>95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9</v>
      </c>
      <c r="B17" s="11">
        <f>COUNTIFS(E17:JQ17,"x")</f>
        <v>0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277" x14ac:dyDescent="0.25">
      <c r="A18" s="11" t="s">
        <v>10</v>
      </c>
      <c r="B18" s="11">
        <f>COUNTIFS(E18:JQ18,"x")</f>
        <v>0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12</v>
      </c>
      <c r="B20" s="15">
        <f>SUM(B21:B23)</f>
        <v>1</v>
      </c>
      <c r="C20" s="39">
        <f>(COUNTIFS(E21:JQ23,"x"))*33.33</f>
        <v>33.33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63</v>
      </c>
      <c r="B21" s="9">
        <f>COUNTIFS(E21:JQ21,"x")</f>
        <v>1</v>
      </c>
      <c r="C21" s="10"/>
      <c r="D21" s="21"/>
      <c r="E21" s="21" t="s">
        <v>95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9</v>
      </c>
      <c r="B22" s="9">
        <f>COUNTIFS(E22:JQ22,"x")</f>
        <v>0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</row>
    <row r="23" spans="1:277" s="4" customFormat="1" x14ac:dyDescent="0.25">
      <c r="A23" s="9" t="s">
        <v>10</v>
      </c>
      <c r="B23" s="9">
        <f>COUNTIFS(E23:JQ23,"x")</f>
        <v>0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13</v>
      </c>
      <c r="B25" s="15">
        <f>SUM(B26:B28)</f>
        <v>1</v>
      </c>
      <c r="C25" s="39">
        <f>(COUNTIFS(E26:JQ28,"x"))*33.33</f>
        <v>33.33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62</v>
      </c>
      <c r="B26" s="11">
        <f>COUNTIFS(E26:JQ26,"x")</f>
        <v>1</v>
      </c>
      <c r="C26" s="12"/>
      <c r="D26" s="22"/>
      <c r="E26" s="22" t="s">
        <v>8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9</v>
      </c>
      <c r="B27" s="11">
        <f>COUNTIFS(E27:JQ27,"x")</f>
        <v>0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spans="1:277" s="5" customFormat="1" x14ac:dyDescent="0.25">
      <c r="A28" s="11" t="s">
        <v>10</v>
      </c>
      <c r="B28" s="11">
        <f>COUNTIFS(E28:JQ28,"x")</f>
        <v>0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14</v>
      </c>
      <c r="B30" s="15">
        <f>SUM(B31:B33)</f>
        <v>1</v>
      </c>
      <c r="C30" s="39">
        <f>(COUNTIFS(E31:JQ33,"x"))*33.33</f>
        <v>33.33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62</v>
      </c>
      <c r="B31" s="9">
        <f>COUNTIFS(E31:JQ31,"x")</f>
        <v>1</v>
      </c>
      <c r="C31" s="10"/>
      <c r="D31" s="21"/>
      <c r="E31" s="21" t="s">
        <v>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9</v>
      </c>
      <c r="B32" s="9">
        <f>COUNTIFS(E32:JQ32,"x")</f>
        <v>0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10</v>
      </c>
      <c r="B33" s="9">
        <f>COUNTIFS(E33:JQ33,"x")</f>
        <v>0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15</v>
      </c>
      <c r="B35" s="15">
        <f>SUM(B36:B38)</f>
        <v>1</v>
      </c>
      <c r="C35" s="39">
        <f>(COUNTIFS(E36:JQ38,"x"))*33.33</f>
        <v>33.33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62</v>
      </c>
      <c r="B36" s="11">
        <f>COUNTIFS(E36:JQ36,"x")</f>
        <v>1</v>
      </c>
      <c r="C36" s="12"/>
      <c r="D36" s="22"/>
      <c r="E36" s="22" t="s">
        <v>8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9</v>
      </c>
      <c r="B37" s="11">
        <f>COUNTIFS(E37:JQ37,"x")</f>
        <v>0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10</v>
      </c>
      <c r="B38" s="11">
        <f>COUNTIFS(E38:JQ38,"x")</f>
        <v>0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16</v>
      </c>
      <c r="B40" s="15">
        <f>SUM(B41:B43)</f>
        <v>1</v>
      </c>
      <c r="C40" s="39">
        <f>(COUNTIFS(E41:JQ43,"x"))*33.33</f>
        <v>33.33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62</v>
      </c>
      <c r="B41" s="11">
        <f>COUNTIFS(E41:JQ41,"x")</f>
        <v>1</v>
      </c>
      <c r="C41" s="12"/>
      <c r="D41" s="22"/>
      <c r="E41" s="22" t="s">
        <v>8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9</v>
      </c>
      <c r="B42" s="11">
        <f>COUNTIFS(E42:JQ42,"x")</f>
        <v>0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10</v>
      </c>
      <c r="B43" s="11">
        <f>COUNTIFS(E43:JQ43,"x")</f>
        <v>0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17</v>
      </c>
      <c r="B45" s="15">
        <f>SUM(B46:B48)</f>
        <v>1</v>
      </c>
      <c r="C45" s="39">
        <f>(COUNTIFS(E46:JQ48,"x"))*33.33</f>
        <v>33.33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62</v>
      </c>
      <c r="B46" s="9">
        <f>COUNTIFS(E46:JQ46,"x")</f>
        <v>1</v>
      </c>
      <c r="C46" s="10"/>
      <c r="D46" s="21"/>
      <c r="E46" s="21" t="s">
        <v>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9</v>
      </c>
      <c r="B47" s="9">
        <f>COUNTIFS(E47:JQ47,"x")</f>
        <v>0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</row>
    <row r="48" spans="1:277" s="4" customFormat="1" x14ac:dyDescent="0.25">
      <c r="A48" s="9" t="s">
        <v>10</v>
      </c>
      <c r="B48" s="9">
        <f>COUNTIFS(E48:JQ48,"x")</f>
        <v>0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18</v>
      </c>
      <c r="B50" s="15">
        <f>SUM(B51:B53)</f>
        <v>1</v>
      </c>
      <c r="C50" s="39">
        <f>(COUNTIFS(E51:JQ53,"x"))*33.33</f>
        <v>33.33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62</v>
      </c>
      <c r="B51" s="11">
        <f>COUNTIFS(E51:JQ51,"x")</f>
        <v>1</v>
      </c>
      <c r="C51" s="12"/>
      <c r="D51" s="22"/>
      <c r="E51" s="22" t="s">
        <v>8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9</v>
      </c>
      <c r="B52" s="11">
        <f>COUNTIFS(E52:JQ52,"x")</f>
        <v>0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10</v>
      </c>
      <c r="B53" s="11">
        <f>COUNTIFS(E53:JQ53,"x")</f>
        <v>0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19</v>
      </c>
      <c r="B55" s="15">
        <f>SUM(B56:B58)</f>
        <v>1</v>
      </c>
      <c r="C55" s="39">
        <f>(COUNTIFS(E56:JQ58,"x"))*33.33</f>
        <v>33.33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62</v>
      </c>
      <c r="B56" s="9">
        <f>COUNTIFS(E56:JQ56,"x")</f>
        <v>1</v>
      </c>
      <c r="C56" s="10"/>
      <c r="D56" s="21"/>
      <c r="E56" s="21" t="s">
        <v>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9</v>
      </c>
      <c r="B57" s="9">
        <f>COUNTIFS(E57:JQ57,"x")</f>
        <v>0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</row>
    <row r="58" spans="1:277" s="4" customFormat="1" x14ac:dyDescent="0.25">
      <c r="A58" s="9" t="s">
        <v>10</v>
      </c>
      <c r="B58" s="9">
        <f>COUNTIFS(E58:JQ58,"x")</f>
        <v>0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20</v>
      </c>
      <c r="B60" s="15">
        <f>SUM(B61:B63)</f>
        <v>1</v>
      </c>
      <c r="C60" s="39">
        <f>(COUNTIFS(E61:JQ63,"x"))*33.33</f>
        <v>33.33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62</v>
      </c>
      <c r="B61" s="11">
        <f>COUNTIFS(E61:JQ61,"x")</f>
        <v>1</v>
      </c>
      <c r="C61" s="12"/>
      <c r="D61" s="22"/>
      <c r="E61" s="22" t="s">
        <v>8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9</v>
      </c>
      <c r="B62" s="11">
        <f>COUNTIFS(E62:JQ62,"x")</f>
        <v>0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10</v>
      </c>
      <c r="B63" s="11">
        <f>COUNTIFS(E63:JQ63,"x")</f>
        <v>0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21</v>
      </c>
      <c r="B65" s="15">
        <f>SUM(B66:B68)</f>
        <v>1</v>
      </c>
      <c r="C65" s="39">
        <f>(COUNTIFS(E66:JQ68,"x"))*33.33</f>
        <v>33.33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62</v>
      </c>
      <c r="B66" s="9">
        <f>COUNTIFS(E66:JQ66,"x")</f>
        <v>1</v>
      </c>
      <c r="C66" s="10"/>
      <c r="D66" s="21"/>
      <c r="E66" s="21" t="s">
        <v>8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9</v>
      </c>
      <c r="B67" s="9">
        <f>COUNTIFS(E67:JQ67,"x")</f>
        <v>0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</row>
    <row r="68" spans="1:277" s="4" customFormat="1" x14ac:dyDescent="0.25">
      <c r="A68" s="9" t="s">
        <v>10</v>
      </c>
      <c r="B68" s="9">
        <f>COUNTIFS(E68:JQ68,"x")</f>
        <v>0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22</v>
      </c>
      <c r="B70" s="15">
        <f>SUM(B71:B73)</f>
        <v>1</v>
      </c>
      <c r="C70" s="39">
        <f>(COUNTIFS(E71:JQ73,"x"))*33.33</f>
        <v>33.33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62</v>
      </c>
      <c r="B71" s="11">
        <f>COUNTIFS(E71:JQ71,"x")</f>
        <v>1</v>
      </c>
      <c r="C71" s="12"/>
      <c r="D71" s="22"/>
      <c r="E71" s="22" t="s">
        <v>8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9</v>
      </c>
      <c r="B72" s="11">
        <f>COUNTIFS(E72:JQ72,"x")</f>
        <v>0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10</v>
      </c>
      <c r="B73" s="11">
        <f>COUNTIFS(E73:JQ73,"x")</f>
        <v>0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23</v>
      </c>
      <c r="B75" s="15">
        <f>SUM(B76:B78)</f>
        <v>1</v>
      </c>
      <c r="C75" s="39">
        <f>(COUNTIFS(E76:JQ78,"x"))*33.33</f>
        <v>33.33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62</v>
      </c>
      <c r="B76" s="9">
        <f>COUNTIFS(E76:JQ76,"x")</f>
        <v>1</v>
      </c>
      <c r="C76" s="10"/>
      <c r="D76" s="21"/>
      <c r="E76" s="21" t="s">
        <v>8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9</v>
      </c>
      <c r="B77" s="9">
        <f>COUNTIFS(E77:JQ77,"x")</f>
        <v>0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</row>
    <row r="78" spans="1:277" s="4" customFormat="1" x14ac:dyDescent="0.25">
      <c r="A78" s="9" t="s">
        <v>10</v>
      </c>
      <c r="B78" s="9">
        <f>COUNTIFS(E78:JQ78,"x")</f>
        <v>0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24</v>
      </c>
      <c r="B80" s="7">
        <f>SUM(B82+B89+B96+B103+B110+B117+B124+B131+B138+B145+B152+B159+B166+B173)</f>
        <v>7</v>
      </c>
      <c r="C80" s="37">
        <f>AVERAGE(C82,C89,C96,C103,C110,C117,C124,C131,C138,C145,C152,C159,C166,C173)</f>
        <v>10</v>
      </c>
      <c r="D80" s="18">
        <f>((COUNTIFS(E83:JQ178,"X"))*'avance esperado'!C80/'avance esperado'!B80*Calculos!H5)</f>
        <v>4.5648399999999993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68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68" s="3" customFormat="1" x14ac:dyDescent="0.25">
      <c r="A82" s="8" t="s">
        <v>6</v>
      </c>
      <c r="B82" s="15">
        <f>SUM(B83:B87)</f>
        <v>1</v>
      </c>
      <c r="C82" s="7">
        <f>(COUNTIFS(E83:JQ87,"x"))*20</f>
        <v>20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68" s="4" customFormat="1" x14ac:dyDescent="0.25">
      <c r="A83" s="17" t="s">
        <v>25</v>
      </c>
      <c r="B83" s="9">
        <f>COUNTIFS(E83:JQ83,"x")</f>
        <v>1</v>
      </c>
      <c r="C83" s="1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 t="s">
        <v>8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68" s="4" customFormat="1" x14ac:dyDescent="0.25">
      <c r="A84" s="17" t="s">
        <v>26</v>
      </c>
      <c r="B84" s="9">
        <f>COUNTIFS(E84:JQ84,"x")</f>
        <v>0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</row>
    <row r="85" spans="1:68" s="4" customFormat="1" x14ac:dyDescent="0.25">
      <c r="A85" s="9" t="s">
        <v>27</v>
      </c>
      <c r="B85" s="9">
        <f>COUNTIFS(E85:JQ85,"x")</f>
        <v>0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</row>
    <row r="86" spans="1:68" s="4" customFormat="1" x14ac:dyDescent="0.25">
      <c r="A86" s="9" t="s">
        <v>28</v>
      </c>
      <c r="B86" s="9">
        <f>COUNTIFS(E86:JQ86,"x")</f>
        <v>0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68" s="4" customFormat="1" x14ac:dyDescent="0.25">
      <c r="A87" s="9" t="s">
        <v>29</v>
      </c>
      <c r="B87" s="9">
        <f>COUNTIFS(E87:JQ87,"x")</f>
        <v>0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</row>
    <row r="88" spans="1:68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68" x14ac:dyDescent="0.25">
      <c r="A89" s="42" t="s">
        <v>11</v>
      </c>
      <c r="B89" s="15">
        <f>SUM(B90:B94)</f>
        <v>1</v>
      </c>
      <c r="C89" s="7">
        <f>(COUNTIFS(E90:JQ94,"x"))*20</f>
        <v>20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68" s="5" customFormat="1" x14ac:dyDescent="0.25">
      <c r="A90" s="11" t="s">
        <v>25</v>
      </c>
      <c r="B90" s="11">
        <f>COUNTIFS(E90:JQ90,"x")</f>
        <v>1</v>
      </c>
      <c r="C90" s="1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 t="s">
        <v>8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68" s="5" customFormat="1" x14ac:dyDescent="0.25">
      <c r="A91" s="11" t="s">
        <v>26</v>
      </c>
      <c r="B91" s="11">
        <f>COUNTIFS(E91:JQ91,"x")</f>
        <v>0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</row>
    <row r="92" spans="1:68" s="5" customFormat="1" x14ac:dyDescent="0.25">
      <c r="A92" s="11" t="s">
        <v>27</v>
      </c>
      <c r="B92" s="11">
        <f>COUNTIFS(E92:JQ92,"x")</f>
        <v>0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</row>
    <row r="93" spans="1:68" s="5" customFormat="1" x14ac:dyDescent="0.25">
      <c r="A93" s="9" t="s">
        <v>28</v>
      </c>
      <c r="B93" s="11">
        <f>COUNTIFS(E93:JQ93,"x")</f>
        <v>0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68" s="5" customFormat="1" x14ac:dyDescent="0.25">
      <c r="A94" s="9" t="s">
        <v>29</v>
      </c>
      <c r="B94" s="11">
        <f>COUNTIFS(E94:JQ94,"x")</f>
        <v>0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</row>
    <row r="95" spans="1:68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68" s="3" customFormat="1" x14ac:dyDescent="0.25">
      <c r="A96" s="8" t="s">
        <v>12</v>
      </c>
      <c r="B96" s="15">
        <f>SUM(B97:B101)</f>
        <v>1</v>
      </c>
      <c r="C96" s="7">
        <f>(COUNTIFS(E97:JQ101,"x"))*20</f>
        <v>20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63" s="4" customFormat="1" x14ac:dyDescent="0.25">
      <c r="A97" s="17" t="s">
        <v>25</v>
      </c>
      <c r="B97" s="9">
        <f>COUNTIFS(E97:JQ97,"x")</f>
        <v>1</v>
      </c>
      <c r="C97" s="1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 t="s">
        <v>8</v>
      </c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63" s="4" customFormat="1" x14ac:dyDescent="0.25">
      <c r="A98" s="17" t="s">
        <v>26</v>
      </c>
      <c r="B98" s="9">
        <f>COUNTIFS(E98:JQ98,"x")</f>
        <v>0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</row>
    <row r="99" spans="1:63" s="4" customFormat="1" x14ac:dyDescent="0.25">
      <c r="A99" s="9" t="s">
        <v>27</v>
      </c>
      <c r="B99" s="9">
        <f>COUNTIFS(E99:JQ99,"x")</f>
        <v>0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</row>
    <row r="100" spans="1:63" s="4" customFormat="1" x14ac:dyDescent="0.25">
      <c r="A100" s="9" t="s">
        <v>28</v>
      </c>
      <c r="B100" s="9">
        <f>COUNTIFS(E100:JQ100,"x")</f>
        <v>0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63" s="4" customFormat="1" x14ac:dyDescent="0.25">
      <c r="A101" s="9" t="s">
        <v>29</v>
      </c>
      <c r="B101" s="9">
        <f>COUNTIFS(E101:JQ101,"x")</f>
        <v>0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</row>
    <row r="102" spans="1:63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63" x14ac:dyDescent="0.25">
      <c r="A103" s="42" t="s">
        <v>30</v>
      </c>
      <c r="B103" s="15">
        <f>SUM(B104:B108)</f>
        <v>1</v>
      </c>
      <c r="C103" s="7">
        <f>(COUNTIFS(E104:JQ108,"x"))*20</f>
        <v>20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63" s="5" customFormat="1" x14ac:dyDescent="0.25">
      <c r="A104" s="11" t="s">
        <v>25</v>
      </c>
      <c r="B104" s="11">
        <f>COUNTIFS(E104:JQ104,"x")</f>
        <v>1</v>
      </c>
      <c r="C104" s="1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 t="s">
        <v>8</v>
      </c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63" s="5" customFormat="1" x14ac:dyDescent="0.25">
      <c r="A105" s="11" t="s">
        <v>26</v>
      </c>
      <c r="B105" s="11">
        <f>COUNTIFS(E105:JQ105,"x")</f>
        <v>0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</row>
    <row r="106" spans="1:63" s="5" customFormat="1" x14ac:dyDescent="0.25">
      <c r="A106" s="11" t="s">
        <v>27</v>
      </c>
      <c r="B106" s="11">
        <f>COUNTIFS(E106:JQ106,"x")</f>
        <v>0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</row>
    <row r="107" spans="1:63" s="5" customFormat="1" x14ac:dyDescent="0.25">
      <c r="A107" s="9" t="s">
        <v>28</v>
      </c>
      <c r="B107" s="11">
        <f>COUNTIFS(E107:JQ107,"x")</f>
        <v>0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63" s="5" customFormat="1" x14ac:dyDescent="0.25">
      <c r="A108" s="9" t="s">
        <v>29</v>
      </c>
      <c r="B108" s="11">
        <f>COUNTIFS(E108:JQ108,"x")</f>
        <v>0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</row>
    <row r="109" spans="1:63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63" s="3" customFormat="1" x14ac:dyDescent="0.25">
      <c r="A110" s="8" t="s">
        <v>14</v>
      </c>
      <c r="B110" s="15">
        <f>SUM(B111:B115)</f>
        <v>1</v>
      </c>
      <c r="C110" s="7">
        <f>(COUNTIFS(E111:JQ115,"x"))*20</f>
        <v>20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63" s="4" customFormat="1" x14ac:dyDescent="0.25">
      <c r="A111" s="17" t="s">
        <v>25</v>
      </c>
      <c r="B111" s="9">
        <f>COUNTIFS(E111:JQ111,"x")</f>
        <v>1</v>
      </c>
      <c r="C111" s="1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 t="s">
        <v>8</v>
      </c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63" s="4" customFormat="1" x14ac:dyDescent="0.25">
      <c r="A112" s="17" t="s">
        <v>26</v>
      </c>
      <c r="B112" s="9">
        <f>COUNTIFS(E112:JQ112,"x")</f>
        <v>0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</row>
    <row r="113" spans="1:277" s="4" customFormat="1" x14ac:dyDescent="0.25">
      <c r="A113" s="9" t="s">
        <v>27</v>
      </c>
      <c r="B113" s="9">
        <f>COUNTIFS(E113:JQ113,"x")</f>
        <v>0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</row>
    <row r="114" spans="1:277" s="4" customFormat="1" x14ac:dyDescent="0.25">
      <c r="A114" s="9" t="s">
        <v>28</v>
      </c>
      <c r="B114" s="9">
        <f>COUNTIFS(E114:JQ114,"x")</f>
        <v>0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29</v>
      </c>
      <c r="B115" s="9">
        <f>COUNTIFS(E115:JQ115,"x")</f>
        <v>0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15</v>
      </c>
      <c r="B117" s="15">
        <f>SUM(B118:B122)</f>
        <v>1</v>
      </c>
      <c r="C117" s="7">
        <f>(COUNTIFS(E118:JQ122,"x"))*20</f>
        <v>20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25</v>
      </c>
      <c r="B118" s="11">
        <f>COUNTIFS(E118:JQ118,"x")</f>
        <v>1</v>
      </c>
      <c r="C118" s="1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 t="s">
        <v>8</v>
      </c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26</v>
      </c>
      <c r="B119" s="11">
        <f>COUNTIFS(E119:JQ119,"x")</f>
        <v>0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</row>
    <row r="120" spans="1:277" s="5" customFormat="1" x14ac:dyDescent="0.25">
      <c r="A120" s="11" t="s">
        <v>27</v>
      </c>
      <c r="B120" s="11">
        <f>COUNTIFS(E120:JQ120,"x")</f>
        <v>0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</row>
    <row r="121" spans="1:277" s="5" customFormat="1" x14ac:dyDescent="0.25">
      <c r="A121" s="9" t="s">
        <v>28</v>
      </c>
      <c r="B121" s="11">
        <f>COUNTIFS(E121:JQ121,"x")</f>
        <v>0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9" t="s">
        <v>29</v>
      </c>
      <c r="B122" s="11">
        <f>COUNTIFS(E122:JQ122,"x")</f>
        <v>0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8" t="s">
        <v>16</v>
      </c>
      <c r="B124" s="15">
        <f>SUM(B125:B129)</f>
        <v>1</v>
      </c>
      <c r="C124" s="7">
        <f>(COUNTIFS(E125:JQ129,"x"))*20</f>
        <v>20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17" t="s">
        <v>25</v>
      </c>
      <c r="B125" s="11">
        <f>COUNTIFS(E125:JQ125,"x")</f>
        <v>1</v>
      </c>
      <c r="C125" s="12"/>
      <c r="D125" s="22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8</v>
      </c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17" t="s">
        <v>26</v>
      </c>
      <c r="B126" s="11">
        <f>COUNTIFS(E126:JQ126,"x")</f>
        <v>0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9" t="s">
        <v>27</v>
      </c>
      <c r="B127" s="11">
        <f>COUNTIFS(E127:JQ127,"x")</f>
        <v>0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9" t="s">
        <v>28</v>
      </c>
      <c r="B128" s="11">
        <f>COUNTIFS(E128:JQ128,"x")</f>
        <v>0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9" t="s">
        <v>29</v>
      </c>
      <c r="B129" s="11">
        <f>COUNTIFS(E129:JQ129,"x")</f>
        <v>0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42" t="s">
        <v>17</v>
      </c>
      <c r="B131" s="15">
        <f>SUM(B132:B136)</f>
        <v>0</v>
      </c>
      <c r="C131" s="7">
        <f>(COUNTIFS(E132:JQ136,"x"))*20</f>
        <v>0</v>
      </c>
      <c r="D131" s="2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1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1"/>
      <c r="IC131" s="61"/>
      <c r="ID131" s="61"/>
      <c r="IE131" s="61"/>
      <c r="IF131" s="61"/>
      <c r="IG131" s="61"/>
      <c r="IH131" s="61"/>
      <c r="II131" s="61"/>
      <c r="IJ131" s="61"/>
      <c r="IK131" s="61"/>
      <c r="IL131" s="61"/>
      <c r="IM131" s="61"/>
      <c r="IN131" s="61"/>
      <c r="IO131" s="61"/>
      <c r="IP131" s="61"/>
      <c r="IQ131" s="61"/>
      <c r="IR131" s="61"/>
      <c r="IS131" s="61"/>
      <c r="IT131" s="61"/>
      <c r="IU131" s="61"/>
      <c r="IV131" s="61"/>
      <c r="IW131" s="61"/>
      <c r="IX131" s="61"/>
      <c r="IY131" s="61"/>
      <c r="IZ131" s="61"/>
      <c r="JA131" s="61"/>
      <c r="JB131" s="61"/>
      <c r="JC131" s="61"/>
      <c r="JD131" s="61"/>
      <c r="JE131" s="61"/>
      <c r="JF131" s="61"/>
      <c r="JG131" s="61"/>
      <c r="JH131" s="61"/>
      <c r="JI131" s="61"/>
      <c r="JJ131" s="61"/>
      <c r="JK131" s="61"/>
      <c r="JL131" s="61"/>
      <c r="JM131" s="61"/>
      <c r="JN131" s="61"/>
      <c r="JO131" s="61"/>
      <c r="JP131" s="61"/>
      <c r="JQ131" s="61"/>
    </row>
    <row r="132" spans="1:277" s="4" customFormat="1" x14ac:dyDescent="0.25">
      <c r="A132" s="11" t="s">
        <v>25</v>
      </c>
      <c r="B132" s="9">
        <f>COUNTIFS(E132:JQ132,"x")</f>
        <v>0</v>
      </c>
      <c r="C132" s="10"/>
      <c r="D132" s="21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3"/>
      <c r="BM132" s="63"/>
      <c r="BN132" s="63"/>
      <c r="BO132" s="63"/>
      <c r="BP132" s="63"/>
      <c r="BQ132" s="63"/>
      <c r="BR132" s="63"/>
      <c r="BS132" s="63"/>
      <c r="BT132" s="63"/>
      <c r="BU132" s="63"/>
      <c r="BV132" s="63"/>
      <c r="BW132" s="63"/>
      <c r="BX132" s="63"/>
      <c r="BY132" s="63"/>
      <c r="BZ132" s="63"/>
      <c r="CA132" s="63"/>
      <c r="CB132" s="63"/>
      <c r="CC132" s="63"/>
      <c r="CD132" s="63"/>
      <c r="CE132" s="63"/>
      <c r="CF132" s="63"/>
      <c r="CG132" s="63"/>
      <c r="CH132" s="63"/>
      <c r="CI132" s="63"/>
      <c r="CJ132" s="63"/>
      <c r="CK132" s="63"/>
      <c r="CL132" s="63"/>
      <c r="CM132" s="63"/>
      <c r="CN132" s="63"/>
      <c r="CO132" s="63"/>
      <c r="CP132" s="63"/>
      <c r="CQ132" s="63"/>
      <c r="CR132" s="63"/>
      <c r="CS132" s="63"/>
      <c r="CT132" s="63"/>
      <c r="CU132" s="63"/>
      <c r="CV132" s="63"/>
      <c r="CW132" s="63"/>
      <c r="CX132" s="63"/>
      <c r="CY132" s="63"/>
      <c r="CZ132" s="63"/>
      <c r="DA132" s="63"/>
      <c r="DB132" s="63"/>
      <c r="DC132" s="63"/>
      <c r="DD132" s="63"/>
      <c r="DE132" s="63"/>
      <c r="DF132" s="63"/>
      <c r="DG132" s="63"/>
      <c r="DH132" s="63"/>
      <c r="DI132" s="63"/>
      <c r="DJ132" s="63"/>
      <c r="DK132" s="63"/>
      <c r="DL132" s="63"/>
      <c r="DM132" s="63"/>
      <c r="DN132" s="63"/>
      <c r="DO132" s="63"/>
      <c r="DP132" s="63"/>
      <c r="DQ132" s="63"/>
      <c r="DR132" s="63"/>
      <c r="DS132" s="63"/>
      <c r="DT132" s="63"/>
      <c r="DU132" s="63"/>
      <c r="DV132" s="63"/>
      <c r="DW132" s="63"/>
      <c r="DX132" s="63"/>
      <c r="DY132" s="63"/>
      <c r="DZ132" s="63"/>
      <c r="EA132" s="63"/>
      <c r="EB132" s="63"/>
      <c r="EC132" s="63"/>
      <c r="ED132" s="63"/>
      <c r="EE132" s="63"/>
      <c r="EF132" s="63"/>
      <c r="EG132" s="63"/>
      <c r="EH132" s="63"/>
      <c r="EI132" s="63"/>
      <c r="EJ132" s="63"/>
      <c r="EK132" s="63"/>
      <c r="EL132" s="63"/>
      <c r="EM132" s="63"/>
      <c r="EN132" s="63"/>
      <c r="EO132" s="63"/>
      <c r="EP132" s="63"/>
      <c r="EQ132" s="63"/>
      <c r="ER132" s="63"/>
      <c r="ES132" s="63"/>
      <c r="ET132" s="63"/>
      <c r="EU132" s="63"/>
      <c r="EV132" s="63"/>
      <c r="EW132" s="63"/>
      <c r="EX132" s="63"/>
      <c r="EY132" s="63"/>
      <c r="EZ132" s="63"/>
      <c r="FA132" s="63"/>
      <c r="FB132" s="63"/>
      <c r="FC132" s="63"/>
      <c r="FD132" s="63"/>
      <c r="FE132" s="63"/>
      <c r="FF132" s="63"/>
      <c r="FG132" s="63"/>
      <c r="FH132" s="63"/>
      <c r="FI132" s="63"/>
      <c r="FJ132" s="63"/>
      <c r="FK132" s="63"/>
      <c r="FL132" s="63"/>
      <c r="FM132" s="63"/>
      <c r="FN132" s="63"/>
      <c r="FO132" s="63"/>
      <c r="FP132" s="63"/>
      <c r="FQ132" s="63"/>
      <c r="FR132" s="63"/>
      <c r="FS132" s="63"/>
      <c r="FT132" s="63"/>
      <c r="FU132" s="63"/>
      <c r="FV132" s="63"/>
      <c r="FW132" s="63"/>
      <c r="FX132" s="63"/>
      <c r="FY132" s="63"/>
      <c r="FZ132" s="63"/>
      <c r="GA132" s="63"/>
      <c r="GB132" s="63"/>
      <c r="GC132" s="63"/>
      <c r="GD132" s="63"/>
      <c r="GE132" s="63"/>
      <c r="GF132" s="63"/>
      <c r="GG132" s="63"/>
      <c r="GH132" s="63"/>
      <c r="GI132" s="63"/>
      <c r="GJ132" s="63"/>
      <c r="GK132" s="63"/>
      <c r="GL132" s="63"/>
      <c r="GM132" s="63"/>
      <c r="GN132" s="63"/>
      <c r="GO132" s="63"/>
      <c r="GP132" s="63"/>
      <c r="GQ132" s="63"/>
      <c r="GR132" s="63"/>
      <c r="GS132" s="63"/>
      <c r="GT132" s="63"/>
      <c r="GU132" s="63"/>
      <c r="GV132" s="63"/>
      <c r="GW132" s="63"/>
      <c r="GX132" s="63"/>
      <c r="GY132" s="63"/>
      <c r="GZ132" s="63"/>
      <c r="HA132" s="63"/>
      <c r="HB132" s="63"/>
      <c r="HC132" s="63"/>
      <c r="HD132" s="63"/>
      <c r="HE132" s="63"/>
      <c r="HF132" s="63"/>
      <c r="HG132" s="63"/>
      <c r="HH132" s="63"/>
      <c r="HI132" s="63"/>
      <c r="HJ132" s="63"/>
      <c r="HK132" s="63"/>
      <c r="HL132" s="63"/>
      <c r="HM132" s="63"/>
      <c r="HN132" s="63"/>
      <c r="HO132" s="63"/>
      <c r="HP132" s="63"/>
      <c r="HQ132" s="63"/>
      <c r="HR132" s="63"/>
      <c r="HS132" s="63"/>
      <c r="HT132" s="63"/>
      <c r="HU132" s="63"/>
      <c r="HV132" s="63"/>
      <c r="HW132" s="63"/>
      <c r="HX132" s="63"/>
      <c r="HY132" s="63"/>
      <c r="HZ132" s="63"/>
      <c r="IA132" s="63"/>
      <c r="IB132" s="63"/>
      <c r="IC132" s="63"/>
      <c r="ID132" s="63"/>
      <c r="IE132" s="63"/>
      <c r="IF132" s="63"/>
      <c r="IG132" s="63"/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  <c r="IT132" s="63"/>
      <c r="IU132" s="63"/>
      <c r="IV132" s="63"/>
      <c r="IW132" s="63"/>
      <c r="IX132" s="63"/>
      <c r="IY132" s="63"/>
      <c r="IZ132" s="63"/>
      <c r="JA132" s="63"/>
      <c r="JB132" s="63"/>
      <c r="JC132" s="63"/>
      <c r="JD132" s="63"/>
      <c r="JE132" s="63"/>
      <c r="JF132" s="63"/>
      <c r="JG132" s="63"/>
      <c r="JH132" s="63"/>
      <c r="JI132" s="63"/>
      <c r="JJ132" s="63"/>
      <c r="JK132" s="63"/>
      <c r="JL132" s="63"/>
      <c r="JM132" s="63"/>
      <c r="JN132" s="63"/>
      <c r="JO132" s="63"/>
      <c r="JP132" s="63"/>
      <c r="JQ132" s="63"/>
    </row>
    <row r="133" spans="1:277" s="4" customFormat="1" x14ac:dyDescent="0.25">
      <c r="A133" s="11" t="s">
        <v>26</v>
      </c>
      <c r="B133" s="9">
        <f>COUNTIFS(E133:JQ133,"x")</f>
        <v>0</v>
      </c>
      <c r="C133" s="10"/>
      <c r="D133" s="21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  <c r="BM133" s="63"/>
      <c r="BN133" s="63"/>
      <c r="BO133" s="63"/>
      <c r="BP133" s="63"/>
      <c r="BQ133" s="63"/>
      <c r="BR133" s="63"/>
      <c r="BS133" s="63"/>
      <c r="BT133" s="63"/>
      <c r="BU133" s="63"/>
      <c r="BV133" s="63"/>
      <c r="BW133" s="63"/>
      <c r="BX133" s="63"/>
      <c r="BY133" s="63"/>
      <c r="BZ133" s="63"/>
      <c r="CA133" s="63"/>
      <c r="CB133" s="63"/>
      <c r="CC133" s="63"/>
      <c r="CD133" s="63"/>
      <c r="CE133" s="63"/>
      <c r="CF133" s="63"/>
      <c r="CG133" s="63"/>
      <c r="CH133" s="63"/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/>
      <c r="EB133" s="63"/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3"/>
      <c r="EO133" s="63"/>
      <c r="EP133" s="63"/>
      <c r="EQ133" s="63"/>
      <c r="ER133" s="63"/>
      <c r="ES133" s="63"/>
      <c r="ET133" s="63"/>
      <c r="EU133" s="63"/>
      <c r="EV133" s="63"/>
      <c r="EW133" s="63"/>
      <c r="EX133" s="63"/>
      <c r="EY133" s="63"/>
      <c r="EZ133" s="63"/>
      <c r="FA133" s="63"/>
      <c r="FB133" s="63"/>
      <c r="FC133" s="63"/>
      <c r="FD133" s="63"/>
      <c r="FE133" s="63"/>
      <c r="FF133" s="63"/>
      <c r="FG133" s="63"/>
      <c r="FH133" s="63"/>
      <c r="FI133" s="63"/>
      <c r="FJ133" s="63"/>
      <c r="FK133" s="63"/>
      <c r="FL133" s="63"/>
      <c r="FM133" s="63"/>
      <c r="FN133" s="63"/>
      <c r="FO133" s="63"/>
      <c r="FP133" s="63"/>
      <c r="FQ133" s="63"/>
      <c r="FR133" s="63"/>
      <c r="FS133" s="63"/>
      <c r="FT133" s="63"/>
      <c r="FU133" s="63"/>
      <c r="FV133" s="63"/>
      <c r="FW133" s="63"/>
      <c r="FX133" s="63"/>
      <c r="FY133" s="63"/>
      <c r="FZ133" s="63"/>
      <c r="GA133" s="63"/>
      <c r="GB133" s="63"/>
      <c r="GC133" s="63"/>
      <c r="GD133" s="63"/>
      <c r="GE133" s="63"/>
      <c r="GF133" s="63"/>
      <c r="GG133" s="63"/>
      <c r="GH133" s="63"/>
      <c r="GI133" s="63"/>
      <c r="GJ133" s="63"/>
      <c r="GK133" s="63"/>
      <c r="GL133" s="63"/>
      <c r="GM133" s="63"/>
      <c r="GN133" s="63"/>
      <c r="GO133" s="63"/>
      <c r="GP133" s="63"/>
      <c r="GQ133" s="63"/>
      <c r="GR133" s="63"/>
      <c r="GS133" s="63"/>
      <c r="GT133" s="63"/>
      <c r="GU133" s="63"/>
      <c r="GV133" s="63"/>
      <c r="GW133" s="63"/>
      <c r="GX133" s="63"/>
      <c r="GY133" s="63"/>
      <c r="GZ133" s="63"/>
      <c r="HA133" s="63"/>
      <c r="HB133" s="63"/>
      <c r="HC133" s="63"/>
      <c r="HD133" s="63"/>
      <c r="HE133" s="63"/>
      <c r="HF133" s="63"/>
      <c r="HG133" s="63"/>
      <c r="HH133" s="63"/>
      <c r="HI133" s="63"/>
      <c r="HJ133" s="63"/>
      <c r="HK133" s="63"/>
      <c r="HL133" s="63"/>
      <c r="HM133" s="63"/>
      <c r="HN133" s="63"/>
      <c r="HO133" s="63"/>
      <c r="HP133" s="63"/>
      <c r="HQ133" s="63"/>
      <c r="HR133" s="63"/>
      <c r="HS133" s="63"/>
      <c r="HT133" s="63"/>
      <c r="HU133" s="63"/>
      <c r="HV133" s="63"/>
      <c r="HW133" s="63"/>
      <c r="HX133" s="63"/>
      <c r="HY133" s="63"/>
      <c r="HZ133" s="63"/>
      <c r="IA133" s="63"/>
      <c r="IB133" s="63"/>
      <c r="IC133" s="63"/>
      <c r="ID133" s="63"/>
      <c r="IE133" s="63"/>
      <c r="IF133" s="63"/>
      <c r="IG133" s="63"/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  <c r="IT133" s="63"/>
      <c r="IU133" s="63"/>
      <c r="IV133" s="63"/>
      <c r="IW133" s="63"/>
      <c r="IX133" s="63"/>
      <c r="IY133" s="63"/>
      <c r="IZ133" s="63"/>
      <c r="JA133" s="63"/>
      <c r="JB133" s="63"/>
      <c r="JC133" s="63"/>
      <c r="JD133" s="63"/>
      <c r="JE133" s="63"/>
      <c r="JF133" s="63"/>
      <c r="JG133" s="63"/>
      <c r="JH133" s="63"/>
      <c r="JI133" s="63"/>
      <c r="JJ133" s="63"/>
      <c r="JK133" s="63"/>
      <c r="JL133" s="63"/>
      <c r="JM133" s="63"/>
      <c r="JN133" s="63"/>
      <c r="JO133" s="63"/>
      <c r="JP133" s="63"/>
      <c r="JQ133" s="63"/>
    </row>
    <row r="134" spans="1:277" s="4" customFormat="1" x14ac:dyDescent="0.25">
      <c r="A134" s="11" t="s">
        <v>27</v>
      </c>
      <c r="B134" s="9">
        <f>COUNTIFS(E134:JQ134,"x")</f>
        <v>0</v>
      </c>
      <c r="C134" s="10"/>
      <c r="D134" s="21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D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63"/>
      <c r="CX134" s="63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  <c r="DQ134" s="63"/>
      <c r="DR134" s="63"/>
      <c r="DS134" s="63"/>
      <c r="DT134" s="63"/>
      <c r="DU134" s="63"/>
      <c r="DV134" s="63"/>
      <c r="DW134" s="63"/>
      <c r="DX134" s="63"/>
      <c r="DY134" s="63"/>
      <c r="DZ134" s="63"/>
      <c r="EA134" s="63"/>
      <c r="EB134" s="63"/>
      <c r="EC134" s="63"/>
      <c r="ED134" s="63"/>
      <c r="EE134" s="63"/>
      <c r="EF134" s="63"/>
      <c r="EG134" s="63"/>
      <c r="EH134" s="63"/>
      <c r="EI134" s="63"/>
      <c r="EJ134" s="63"/>
      <c r="EK134" s="63"/>
      <c r="EL134" s="63"/>
      <c r="EM134" s="63"/>
      <c r="EN134" s="63"/>
      <c r="EO134" s="63"/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63"/>
      <c r="FG134" s="63"/>
      <c r="FH134" s="63"/>
      <c r="FI134" s="63"/>
      <c r="FJ134" s="63"/>
      <c r="FK134" s="63"/>
      <c r="FL134" s="63"/>
      <c r="FM134" s="63"/>
      <c r="FN134" s="63"/>
      <c r="FO134" s="63"/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  <c r="GC134" s="63"/>
      <c r="GD134" s="63"/>
      <c r="GE134" s="63"/>
      <c r="GF134" s="63"/>
      <c r="GG134" s="63"/>
      <c r="GH134" s="63"/>
      <c r="GI134" s="63"/>
      <c r="GJ134" s="63"/>
      <c r="GK134" s="63"/>
      <c r="GL134" s="63"/>
      <c r="GM134" s="63"/>
      <c r="GN134" s="63"/>
      <c r="GO134" s="63"/>
      <c r="GP134" s="63"/>
      <c r="GQ134" s="63"/>
      <c r="GR134" s="63"/>
      <c r="GS134" s="63"/>
      <c r="GT134" s="63"/>
      <c r="GU134" s="63"/>
      <c r="GV134" s="63"/>
      <c r="GW134" s="63"/>
      <c r="GX134" s="63"/>
      <c r="GY134" s="63"/>
      <c r="GZ134" s="63"/>
      <c r="HA134" s="63"/>
      <c r="HB134" s="63"/>
      <c r="HC134" s="63"/>
      <c r="HD134" s="63"/>
      <c r="HE134" s="63"/>
      <c r="HF134" s="63"/>
      <c r="HG134" s="63"/>
      <c r="HH134" s="63"/>
      <c r="HI134" s="63"/>
      <c r="HJ134" s="63"/>
      <c r="HK134" s="63"/>
      <c r="HL134" s="63"/>
      <c r="HM134" s="63"/>
      <c r="HN134" s="63"/>
      <c r="HO134" s="63"/>
      <c r="HP134" s="63"/>
      <c r="HQ134" s="63"/>
      <c r="HR134" s="63"/>
      <c r="HS134" s="63"/>
      <c r="HT134" s="63"/>
      <c r="HU134" s="63"/>
      <c r="HV134" s="63"/>
      <c r="HW134" s="63"/>
      <c r="HX134" s="63"/>
      <c r="HY134" s="63"/>
      <c r="HZ134" s="63"/>
      <c r="IA134" s="63"/>
      <c r="IB134" s="63"/>
      <c r="IC134" s="63"/>
      <c r="ID134" s="63"/>
      <c r="IE134" s="63"/>
      <c r="IF134" s="63"/>
      <c r="IG134" s="63"/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  <c r="IT134" s="63"/>
      <c r="IU134" s="63"/>
      <c r="IV134" s="63"/>
      <c r="IW134" s="63"/>
      <c r="IX134" s="63"/>
      <c r="IY134" s="63"/>
      <c r="IZ134" s="63"/>
      <c r="JA134" s="63"/>
      <c r="JB134" s="63"/>
      <c r="JC134" s="63"/>
      <c r="JD134" s="63"/>
      <c r="JE134" s="63"/>
      <c r="JF134" s="63"/>
      <c r="JG134" s="63"/>
      <c r="JH134" s="63"/>
      <c r="JI134" s="63"/>
      <c r="JJ134" s="63"/>
      <c r="JK134" s="63"/>
      <c r="JL134" s="63"/>
      <c r="JM134" s="63"/>
      <c r="JN134" s="63"/>
      <c r="JO134" s="63"/>
      <c r="JP134" s="63"/>
      <c r="JQ134" s="63"/>
    </row>
    <row r="135" spans="1:277" s="4" customFormat="1" x14ac:dyDescent="0.25">
      <c r="A135" s="9" t="s">
        <v>28</v>
      </c>
      <c r="B135" s="9">
        <f>COUNTIFS(E135:JQ135,"x")</f>
        <v>0</v>
      </c>
      <c r="C135" s="10"/>
      <c r="D135" s="21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3"/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  <c r="GC135" s="63"/>
      <c r="GD135" s="63"/>
      <c r="GE135" s="63"/>
      <c r="GF135" s="63"/>
      <c r="GG135" s="63"/>
      <c r="GH135" s="63"/>
      <c r="GI135" s="63"/>
      <c r="GJ135" s="63"/>
      <c r="GK135" s="63"/>
      <c r="GL135" s="63"/>
      <c r="GM135" s="63"/>
      <c r="GN135" s="63"/>
      <c r="GO135" s="63"/>
      <c r="GP135" s="63"/>
      <c r="GQ135" s="63"/>
      <c r="GR135" s="63"/>
      <c r="GS135" s="63"/>
      <c r="GT135" s="63"/>
      <c r="GU135" s="63"/>
      <c r="GV135" s="63"/>
      <c r="GW135" s="63"/>
      <c r="GX135" s="63"/>
      <c r="GY135" s="63"/>
      <c r="GZ135" s="63"/>
      <c r="HA135" s="63"/>
      <c r="HB135" s="63"/>
      <c r="HC135" s="63"/>
      <c r="HD135" s="63"/>
      <c r="HE135" s="63"/>
      <c r="HF135" s="63"/>
      <c r="HG135" s="63"/>
      <c r="HH135" s="63"/>
      <c r="HI135" s="63"/>
      <c r="HJ135" s="63"/>
      <c r="HK135" s="63"/>
      <c r="HL135" s="63"/>
      <c r="HM135" s="63"/>
      <c r="HN135" s="63"/>
      <c r="HO135" s="63"/>
      <c r="HP135" s="63"/>
      <c r="HQ135" s="63"/>
      <c r="HR135" s="63"/>
      <c r="HS135" s="63"/>
      <c r="HT135" s="63"/>
      <c r="HU135" s="63"/>
      <c r="HV135" s="63"/>
      <c r="HW135" s="63"/>
      <c r="HX135" s="63"/>
      <c r="HY135" s="63"/>
      <c r="HZ135" s="63"/>
      <c r="IA135" s="63"/>
      <c r="IB135" s="63"/>
      <c r="IC135" s="63"/>
      <c r="ID135" s="63"/>
      <c r="IE135" s="63"/>
      <c r="IF135" s="63"/>
      <c r="IG135" s="63"/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  <c r="IT135" s="63"/>
      <c r="IU135" s="63"/>
      <c r="IV135" s="63"/>
      <c r="IW135" s="63"/>
      <c r="IX135" s="63"/>
      <c r="IY135" s="63"/>
      <c r="IZ135" s="63"/>
      <c r="JA135" s="63"/>
      <c r="JB135" s="63"/>
      <c r="JC135" s="63"/>
      <c r="JD135" s="63"/>
      <c r="JE135" s="63"/>
      <c r="JF135" s="63"/>
      <c r="JG135" s="63"/>
      <c r="JH135" s="63"/>
      <c r="JI135" s="63"/>
      <c r="JJ135" s="63"/>
      <c r="JK135" s="63"/>
      <c r="JL135" s="63"/>
      <c r="JM135" s="63"/>
      <c r="JN135" s="63"/>
      <c r="JO135" s="63"/>
      <c r="JP135" s="63"/>
      <c r="JQ135" s="63"/>
    </row>
    <row r="136" spans="1:277" s="4" customFormat="1" x14ac:dyDescent="0.25">
      <c r="A136" s="9" t="s">
        <v>29</v>
      </c>
      <c r="B136" s="9">
        <f>COUNTIFS(E136:JQ136,"x")</f>
        <v>0</v>
      </c>
      <c r="C136" s="10"/>
      <c r="D136" s="21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/>
      <c r="CF136" s="63"/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/>
      <c r="CY136" s="63"/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/>
      <c r="EW136" s="63"/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3"/>
      <c r="FP136" s="63"/>
      <c r="FQ136" s="63"/>
      <c r="FR136" s="63"/>
      <c r="FS136" s="63"/>
      <c r="FT136" s="63"/>
      <c r="FU136" s="63"/>
      <c r="FV136" s="63"/>
      <c r="FW136" s="63"/>
      <c r="FX136" s="63"/>
      <c r="FY136" s="63"/>
      <c r="FZ136" s="63"/>
      <c r="GA136" s="63"/>
      <c r="GB136" s="63"/>
      <c r="GC136" s="63"/>
      <c r="GD136" s="63"/>
      <c r="GE136" s="63"/>
      <c r="GF136" s="63"/>
      <c r="GG136" s="63"/>
      <c r="GH136" s="63"/>
      <c r="GI136" s="63"/>
      <c r="GJ136" s="63"/>
      <c r="GK136" s="63"/>
      <c r="GL136" s="63"/>
      <c r="GM136" s="63"/>
      <c r="GN136" s="63"/>
      <c r="GO136" s="63"/>
      <c r="GP136" s="63"/>
      <c r="GQ136" s="63"/>
      <c r="GR136" s="63"/>
      <c r="GS136" s="63"/>
      <c r="GT136" s="63"/>
      <c r="GU136" s="63"/>
      <c r="GV136" s="63"/>
      <c r="GW136" s="63"/>
      <c r="GX136" s="63"/>
      <c r="GY136" s="63"/>
      <c r="GZ136" s="63"/>
      <c r="HA136" s="63"/>
      <c r="HB136" s="63"/>
      <c r="HC136" s="63"/>
      <c r="HD136" s="63"/>
      <c r="HE136" s="63"/>
      <c r="HF136" s="63"/>
      <c r="HG136" s="63"/>
      <c r="HH136" s="63"/>
      <c r="HI136" s="63"/>
      <c r="HJ136" s="63"/>
      <c r="HK136" s="63"/>
      <c r="HL136" s="63"/>
      <c r="HM136" s="63"/>
      <c r="HN136" s="63"/>
      <c r="HO136" s="63"/>
      <c r="HP136" s="63"/>
      <c r="HQ136" s="63"/>
      <c r="HR136" s="63"/>
      <c r="HS136" s="63"/>
      <c r="HT136" s="63"/>
      <c r="HU136" s="63"/>
      <c r="HV136" s="63"/>
      <c r="HW136" s="63"/>
      <c r="HX136" s="63"/>
      <c r="HY136" s="63"/>
      <c r="HZ136" s="63"/>
      <c r="IA136" s="63"/>
      <c r="IB136" s="63"/>
      <c r="IC136" s="63"/>
      <c r="ID136" s="63"/>
      <c r="IE136" s="63"/>
      <c r="IF136" s="63"/>
      <c r="IG136" s="63"/>
      <c r="IH136" s="63"/>
      <c r="II136" s="63"/>
      <c r="IJ136" s="63"/>
      <c r="IK136" s="63"/>
      <c r="IL136" s="63"/>
      <c r="IM136" s="63"/>
      <c r="IN136" s="63"/>
      <c r="IO136" s="63"/>
      <c r="IP136" s="63"/>
      <c r="IQ136" s="63"/>
      <c r="IR136" s="63"/>
      <c r="IS136" s="63"/>
      <c r="IT136" s="63"/>
      <c r="IU136" s="63"/>
      <c r="IV136" s="63"/>
      <c r="IW136" s="63"/>
      <c r="IX136" s="63"/>
      <c r="IY136" s="63"/>
      <c r="IZ136" s="63"/>
      <c r="JA136" s="63"/>
      <c r="JB136" s="63"/>
      <c r="JC136" s="63"/>
      <c r="JD136" s="63"/>
      <c r="JE136" s="63"/>
      <c r="JF136" s="63"/>
      <c r="JG136" s="63"/>
      <c r="JH136" s="63"/>
      <c r="JI136" s="63"/>
      <c r="JJ136" s="63"/>
      <c r="JK136" s="63"/>
      <c r="JL136" s="63"/>
      <c r="JM136" s="63"/>
      <c r="JN136" s="63"/>
      <c r="JO136" s="63"/>
      <c r="JP136" s="63"/>
      <c r="JQ136" s="63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8" t="s">
        <v>18</v>
      </c>
      <c r="B138" s="15">
        <f>SUM(B139:B143)</f>
        <v>0</v>
      </c>
      <c r="C138" s="7">
        <f>(COUNTIFS(E139:JQ143,"x"))*20</f>
        <v>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17" t="s">
        <v>25</v>
      </c>
      <c r="B139" s="11">
        <f>COUNTIFS(E139:JQ139,"x")</f>
        <v>0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17" t="s">
        <v>26</v>
      </c>
      <c r="B140" s="11">
        <f>COUNTIFS(E140:JQ140,"x")</f>
        <v>0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9" t="s">
        <v>27</v>
      </c>
      <c r="B141" s="11">
        <f>COUNTIFS(E141:JQ141,"x")</f>
        <v>0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9" t="s">
        <v>28</v>
      </c>
      <c r="B142" s="11">
        <f>COUNTIFS(E142:JQ142,"x")</f>
        <v>0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9" t="s">
        <v>29</v>
      </c>
      <c r="B143" s="11">
        <f>COUNTIFS(E143:JQ143,"x")</f>
        <v>0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42" t="s">
        <v>19</v>
      </c>
      <c r="B145" s="15">
        <f>SUM(B146:B150)</f>
        <v>0</v>
      </c>
      <c r="C145" s="7">
        <f>(COUNTIFS(E146:JQ150,"x"))*20</f>
        <v>0</v>
      </c>
      <c r="D145" s="2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1"/>
      <c r="CK145" s="61"/>
      <c r="CL145" s="61"/>
      <c r="CM145" s="61"/>
      <c r="CN145" s="61"/>
      <c r="CO145" s="61"/>
      <c r="CP145" s="61"/>
      <c r="CQ145" s="61"/>
      <c r="CR145" s="61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1"/>
      <c r="IC145" s="61"/>
      <c r="ID145" s="61"/>
      <c r="IE145" s="61"/>
      <c r="IF145" s="61"/>
      <c r="IG145" s="61"/>
      <c r="IH145" s="61"/>
      <c r="II145" s="61"/>
      <c r="IJ145" s="61"/>
      <c r="IK145" s="61"/>
      <c r="IL145" s="61"/>
      <c r="IM145" s="61"/>
      <c r="IN145" s="61"/>
      <c r="IO145" s="61"/>
      <c r="IP145" s="61"/>
      <c r="IQ145" s="61"/>
      <c r="IR145" s="61"/>
      <c r="IS145" s="61"/>
      <c r="IT145" s="61"/>
      <c r="IU145" s="61"/>
      <c r="IV145" s="61"/>
      <c r="IW145" s="61"/>
      <c r="IX145" s="61"/>
      <c r="IY145" s="61"/>
      <c r="IZ145" s="61"/>
      <c r="JA145" s="61"/>
      <c r="JB145" s="61"/>
      <c r="JC145" s="61"/>
      <c r="JD145" s="61"/>
      <c r="JE145" s="61"/>
      <c r="JF145" s="61"/>
      <c r="JG145" s="61"/>
      <c r="JH145" s="61"/>
      <c r="JI145" s="61"/>
      <c r="JJ145" s="61"/>
      <c r="JK145" s="61"/>
      <c r="JL145" s="61"/>
      <c r="JM145" s="61"/>
      <c r="JN145" s="61"/>
      <c r="JO145" s="61"/>
      <c r="JP145" s="61"/>
      <c r="JQ145" s="61"/>
    </row>
    <row r="146" spans="1:277" s="4" customFormat="1" x14ac:dyDescent="0.25">
      <c r="A146" s="11" t="s">
        <v>25</v>
      </c>
      <c r="B146" s="9">
        <f>COUNTIFS(E146:JQ146,"x")</f>
        <v>0</v>
      </c>
      <c r="C146" s="10"/>
      <c r="D146" s="21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  <c r="EE146" s="63"/>
      <c r="EF146" s="63"/>
      <c r="EG146" s="63"/>
      <c r="EH146" s="63"/>
      <c r="EI146" s="63"/>
      <c r="EJ146" s="63"/>
      <c r="EK146" s="63"/>
      <c r="EL146" s="63"/>
      <c r="EM146" s="63"/>
      <c r="EN146" s="63"/>
      <c r="EO146" s="63"/>
      <c r="EP146" s="63"/>
      <c r="EQ146" s="63"/>
      <c r="ER146" s="63"/>
      <c r="ES146" s="63"/>
      <c r="ET146" s="63"/>
      <c r="EU146" s="63"/>
      <c r="EV146" s="63"/>
      <c r="EW146" s="63"/>
      <c r="EX146" s="63"/>
      <c r="EY146" s="63"/>
      <c r="EZ146" s="63"/>
      <c r="FA146" s="63"/>
      <c r="FB146" s="63"/>
      <c r="FC146" s="63"/>
      <c r="FD146" s="63"/>
      <c r="FE146" s="63"/>
      <c r="FF146" s="63"/>
      <c r="FG146" s="63"/>
      <c r="FH146" s="63"/>
      <c r="FI146" s="63"/>
      <c r="FJ146" s="63"/>
      <c r="FK146" s="63"/>
      <c r="FL146" s="63"/>
      <c r="FM146" s="63"/>
      <c r="FN146" s="63"/>
      <c r="FO146" s="63"/>
      <c r="FP146" s="63"/>
      <c r="FQ146" s="63"/>
      <c r="FR146" s="63"/>
      <c r="FS146" s="63"/>
      <c r="FT146" s="63"/>
      <c r="FU146" s="63"/>
      <c r="FV146" s="63"/>
      <c r="FW146" s="63"/>
      <c r="FX146" s="63"/>
      <c r="FY146" s="63"/>
      <c r="FZ146" s="63"/>
      <c r="GA146" s="63"/>
      <c r="GB146" s="63"/>
      <c r="GC146" s="63"/>
      <c r="GD146" s="63"/>
      <c r="GE146" s="63"/>
      <c r="GF146" s="63"/>
      <c r="GG146" s="63"/>
      <c r="GH146" s="63"/>
      <c r="GI146" s="63"/>
      <c r="GJ146" s="63"/>
      <c r="GK146" s="63"/>
      <c r="GL146" s="63"/>
      <c r="GM146" s="63"/>
      <c r="GN146" s="63"/>
      <c r="GO146" s="63"/>
      <c r="GP146" s="63"/>
      <c r="GQ146" s="63"/>
      <c r="GR146" s="63"/>
      <c r="GS146" s="63"/>
      <c r="GT146" s="63"/>
      <c r="GU146" s="63"/>
      <c r="GV146" s="63"/>
      <c r="GW146" s="63"/>
      <c r="GX146" s="63"/>
      <c r="GY146" s="63"/>
      <c r="GZ146" s="63"/>
      <c r="HA146" s="63"/>
      <c r="HB146" s="63"/>
      <c r="HC146" s="63"/>
      <c r="HD146" s="63"/>
      <c r="HE146" s="63"/>
      <c r="HF146" s="63"/>
      <c r="HG146" s="63"/>
      <c r="HH146" s="63"/>
      <c r="HI146" s="63"/>
      <c r="HJ146" s="63"/>
      <c r="HK146" s="63"/>
      <c r="HL146" s="63"/>
      <c r="HM146" s="63"/>
      <c r="HN146" s="63"/>
      <c r="HO146" s="63"/>
      <c r="HP146" s="63"/>
      <c r="HQ146" s="63"/>
      <c r="HR146" s="63"/>
      <c r="HS146" s="63"/>
      <c r="HT146" s="63"/>
      <c r="HU146" s="63"/>
      <c r="HV146" s="63"/>
      <c r="HW146" s="63"/>
      <c r="HX146" s="63"/>
      <c r="HY146" s="63"/>
      <c r="HZ146" s="63"/>
      <c r="IA146" s="63"/>
      <c r="IB146" s="63"/>
      <c r="IC146" s="63"/>
      <c r="ID146" s="63"/>
      <c r="IE146" s="63"/>
      <c r="IF146" s="63"/>
      <c r="IG146" s="63"/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  <c r="IT146" s="63"/>
      <c r="IU146" s="63"/>
      <c r="IV146" s="63"/>
      <c r="IW146" s="63"/>
      <c r="IX146" s="63"/>
      <c r="IY146" s="63"/>
      <c r="IZ146" s="63"/>
      <c r="JA146" s="63"/>
      <c r="JB146" s="63"/>
      <c r="JC146" s="63"/>
      <c r="JD146" s="63"/>
      <c r="JE146" s="63"/>
      <c r="JF146" s="63"/>
      <c r="JG146" s="63"/>
      <c r="JH146" s="63"/>
      <c r="JI146" s="63"/>
      <c r="JJ146" s="63"/>
      <c r="JK146" s="63"/>
      <c r="JL146" s="63"/>
      <c r="JM146" s="63"/>
      <c r="JN146" s="63"/>
      <c r="JO146" s="63"/>
      <c r="JP146" s="63"/>
      <c r="JQ146" s="63"/>
    </row>
    <row r="147" spans="1:277" s="4" customFormat="1" x14ac:dyDescent="0.25">
      <c r="A147" s="11" t="s">
        <v>26</v>
      </c>
      <c r="B147" s="9">
        <f>COUNTIFS(E147:JQ147,"x")</f>
        <v>0</v>
      </c>
      <c r="C147" s="10"/>
      <c r="D147" s="21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  <c r="CZ147" s="63"/>
      <c r="DA147" s="63"/>
      <c r="DB147" s="63"/>
      <c r="DC147" s="63"/>
      <c r="DD147" s="63"/>
      <c r="DE147" s="63"/>
      <c r="DF147" s="63"/>
      <c r="DG147" s="63"/>
      <c r="DH147" s="63"/>
      <c r="DI147" s="63"/>
      <c r="DJ147" s="63"/>
      <c r="DK147" s="63"/>
      <c r="DL147" s="63"/>
      <c r="DM147" s="63"/>
      <c r="DN147" s="63"/>
      <c r="DO147" s="63"/>
      <c r="DP147" s="63"/>
      <c r="DQ147" s="63"/>
      <c r="DR147" s="63"/>
      <c r="DS147" s="63"/>
      <c r="DT147" s="63"/>
      <c r="DU147" s="63"/>
      <c r="DV147" s="63"/>
      <c r="DW147" s="63"/>
      <c r="DX147" s="63"/>
      <c r="DY147" s="63"/>
      <c r="DZ147" s="63"/>
      <c r="EA147" s="63"/>
      <c r="EB147" s="63"/>
      <c r="EC147" s="63"/>
      <c r="ED147" s="63"/>
      <c r="EE147" s="63"/>
      <c r="EF147" s="63"/>
      <c r="EG147" s="63"/>
      <c r="EH147" s="63"/>
      <c r="EI147" s="63"/>
      <c r="EJ147" s="63"/>
      <c r="EK147" s="63"/>
      <c r="EL147" s="63"/>
      <c r="EM147" s="63"/>
      <c r="EN147" s="63"/>
      <c r="EO147" s="63"/>
      <c r="EP147" s="63"/>
      <c r="EQ147" s="63"/>
      <c r="ER147" s="63"/>
      <c r="ES147" s="63"/>
      <c r="ET147" s="63"/>
      <c r="EU147" s="63"/>
      <c r="EV147" s="63"/>
      <c r="EW147" s="63"/>
      <c r="EX147" s="63"/>
      <c r="EY147" s="63"/>
      <c r="EZ147" s="63"/>
      <c r="FA147" s="63"/>
      <c r="FB147" s="63"/>
      <c r="FC147" s="63"/>
      <c r="FD147" s="63"/>
      <c r="FE147" s="63"/>
      <c r="FF147" s="63"/>
      <c r="FG147" s="63"/>
      <c r="FH147" s="63"/>
      <c r="FI147" s="63"/>
      <c r="FJ147" s="63"/>
      <c r="FK147" s="63"/>
      <c r="FL147" s="63"/>
      <c r="FM147" s="63"/>
      <c r="FN147" s="63"/>
      <c r="FO147" s="63"/>
      <c r="FP147" s="63"/>
      <c r="FQ147" s="63"/>
      <c r="FR147" s="63"/>
      <c r="FS147" s="63"/>
      <c r="FT147" s="63"/>
      <c r="FU147" s="63"/>
      <c r="FV147" s="63"/>
      <c r="FW147" s="63"/>
      <c r="FX147" s="63"/>
      <c r="FY147" s="63"/>
      <c r="FZ147" s="63"/>
      <c r="GA147" s="63"/>
      <c r="GB147" s="63"/>
      <c r="GC147" s="63"/>
      <c r="GD147" s="63"/>
      <c r="GE147" s="63"/>
      <c r="GF147" s="63"/>
      <c r="GG147" s="63"/>
      <c r="GH147" s="63"/>
      <c r="GI147" s="63"/>
      <c r="GJ147" s="63"/>
      <c r="GK147" s="63"/>
      <c r="GL147" s="63"/>
      <c r="GM147" s="63"/>
      <c r="GN147" s="63"/>
      <c r="GO147" s="63"/>
      <c r="GP147" s="63"/>
      <c r="GQ147" s="63"/>
      <c r="GR147" s="63"/>
      <c r="GS147" s="63"/>
      <c r="GT147" s="63"/>
      <c r="GU147" s="63"/>
      <c r="GV147" s="63"/>
      <c r="GW147" s="63"/>
      <c r="GX147" s="63"/>
      <c r="GY147" s="63"/>
      <c r="GZ147" s="63"/>
      <c r="HA147" s="63"/>
      <c r="HB147" s="63"/>
      <c r="HC147" s="63"/>
      <c r="HD147" s="63"/>
      <c r="HE147" s="63"/>
      <c r="HF147" s="63"/>
      <c r="HG147" s="63"/>
      <c r="HH147" s="63"/>
      <c r="HI147" s="63"/>
      <c r="HJ147" s="63"/>
      <c r="HK147" s="63"/>
      <c r="HL147" s="63"/>
      <c r="HM147" s="63"/>
      <c r="HN147" s="63"/>
      <c r="HO147" s="63"/>
      <c r="HP147" s="63"/>
      <c r="HQ147" s="63"/>
      <c r="HR147" s="63"/>
      <c r="HS147" s="63"/>
      <c r="HT147" s="63"/>
      <c r="HU147" s="63"/>
      <c r="HV147" s="63"/>
      <c r="HW147" s="63"/>
      <c r="HX147" s="63"/>
      <c r="HY147" s="63"/>
      <c r="HZ147" s="63"/>
      <c r="IA147" s="63"/>
      <c r="IB147" s="63"/>
      <c r="IC147" s="63"/>
      <c r="ID147" s="63"/>
      <c r="IE147" s="63"/>
      <c r="IF147" s="63"/>
      <c r="IG147" s="63"/>
      <c r="IH147" s="63"/>
      <c r="II147" s="63"/>
      <c r="IJ147" s="63"/>
      <c r="IK147" s="63"/>
      <c r="IL147" s="63"/>
      <c r="IM147" s="63"/>
      <c r="IN147" s="63"/>
      <c r="IO147" s="63"/>
      <c r="IP147" s="63"/>
      <c r="IQ147" s="63"/>
      <c r="IR147" s="63"/>
      <c r="IS147" s="63"/>
      <c r="IT147" s="63"/>
      <c r="IU147" s="63"/>
      <c r="IV147" s="63"/>
      <c r="IW147" s="63"/>
      <c r="IX147" s="63"/>
      <c r="IY147" s="63"/>
      <c r="IZ147" s="63"/>
      <c r="JA147" s="63"/>
      <c r="JB147" s="63"/>
      <c r="JC147" s="63"/>
      <c r="JD147" s="63"/>
      <c r="JE147" s="63"/>
      <c r="JF147" s="63"/>
      <c r="JG147" s="63"/>
      <c r="JH147" s="63"/>
      <c r="JI147" s="63"/>
      <c r="JJ147" s="63"/>
      <c r="JK147" s="63"/>
      <c r="JL147" s="63"/>
      <c r="JM147" s="63"/>
      <c r="JN147" s="63"/>
      <c r="JO147" s="63"/>
      <c r="JP147" s="63"/>
      <c r="JQ147" s="63"/>
    </row>
    <row r="148" spans="1:277" s="4" customFormat="1" x14ac:dyDescent="0.25">
      <c r="A148" s="11" t="s">
        <v>27</v>
      </c>
      <c r="B148" s="9">
        <f>COUNTIFS(E148:JQ148,"x")</f>
        <v>0</v>
      </c>
      <c r="C148" s="10"/>
      <c r="D148" s="21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3"/>
      <c r="BM148" s="63"/>
      <c r="BN148" s="63"/>
      <c r="BO148" s="6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63"/>
      <c r="CA148" s="63"/>
      <c r="CB148" s="63"/>
      <c r="CC148" s="6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63"/>
      <c r="CO148" s="63"/>
      <c r="CP148" s="63"/>
      <c r="CQ148" s="6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63"/>
      <c r="DC148" s="63"/>
      <c r="DD148" s="63"/>
      <c r="DE148" s="6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63"/>
      <c r="DQ148" s="63"/>
      <c r="DR148" s="63"/>
      <c r="DS148" s="6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63"/>
      <c r="EE148" s="63"/>
      <c r="EF148" s="63"/>
      <c r="EG148" s="6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63"/>
      <c r="ES148" s="63"/>
      <c r="ET148" s="63"/>
      <c r="EU148" s="6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63"/>
      <c r="FG148" s="63"/>
      <c r="FH148" s="63"/>
      <c r="FI148" s="6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63"/>
      <c r="FU148" s="63"/>
      <c r="FV148" s="63"/>
      <c r="FW148" s="6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63"/>
      <c r="GI148" s="63"/>
      <c r="GJ148" s="63"/>
      <c r="GK148" s="6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63"/>
      <c r="GW148" s="63"/>
      <c r="GX148" s="63"/>
      <c r="GY148" s="6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63"/>
      <c r="HK148" s="63"/>
      <c r="HL148" s="63"/>
      <c r="HM148" s="63"/>
      <c r="HN148" s="63"/>
      <c r="HO148" s="63"/>
      <c r="HP148" s="63"/>
      <c r="HQ148" s="63"/>
      <c r="HR148" s="63"/>
      <c r="HS148" s="63"/>
      <c r="HT148" s="63"/>
      <c r="HU148" s="63"/>
      <c r="HV148" s="63"/>
      <c r="HW148" s="63"/>
      <c r="HX148" s="63"/>
      <c r="HY148" s="63"/>
      <c r="HZ148" s="63"/>
      <c r="IA148" s="63"/>
      <c r="IB148" s="63"/>
      <c r="IC148" s="63"/>
      <c r="ID148" s="63"/>
      <c r="IE148" s="63"/>
      <c r="IF148" s="63"/>
      <c r="IG148" s="63"/>
      <c r="IH148" s="63"/>
      <c r="II148" s="63"/>
      <c r="IJ148" s="63"/>
      <c r="IK148" s="63"/>
      <c r="IL148" s="63"/>
      <c r="IM148" s="63"/>
      <c r="IN148" s="63"/>
      <c r="IO148" s="63"/>
      <c r="IP148" s="63"/>
      <c r="IQ148" s="63"/>
      <c r="IR148" s="63"/>
      <c r="IS148" s="63"/>
      <c r="IT148" s="63"/>
      <c r="IU148" s="63"/>
      <c r="IV148" s="63"/>
      <c r="IW148" s="63"/>
      <c r="IX148" s="63"/>
      <c r="IY148" s="63"/>
      <c r="IZ148" s="63"/>
      <c r="JA148" s="63"/>
      <c r="JB148" s="63"/>
      <c r="JC148" s="63"/>
      <c r="JD148" s="63"/>
      <c r="JE148" s="63"/>
      <c r="JF148" s="63"/>
      <c r="JG148" s="63"/>
      <c r="JH148" s="63"/>
      <c r="JI148" s="63"/>
      <c r="JJ148" s="63"/>
      <c r="JK148" s="63"/>
      <c r="JL148" s="63"/>
      <c r="JM148" s="63"/>
      <c r="JN148" s="63"/>
      <c r="JO148" s="63"/>
      <c r="JP148" s="63"/>
      <c r="JQ148" s="63"/>
    </row>
    <row r="149" spans="1:277" s="4" customFormat="1" x14ac:dyDescent="0.25">
      <c r="A149" s="9" t="s">
        <v>28</v>
      </c>
      <c r="B149" s="9">
        <f>COUNTIFS(E149:JQ149,"x")</f>
        <v>0</v>
      </c>
      <c r="C149" s="10"/>
      <c r="D149" s="21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3"/>
      <c r="BM149" s="63"/>
      <c r="BN149" s="63"/>
      <c r="BO149" s="63"/>
      <c r="BP149" s="63"/>
      <c r="BQ149" s="63"/>
      <c r="BR149" s="63"/>
      <c r="BS149" s="63"/>
      <c r="BT149" s="63"/>
      <c r="BU149" s="63"/>
      <c r="BV149" s="63"/>
      <c r="BW149" s="63"/>
      <c r="BX149" s="63"/>
      <c r="BY149" s="63"/>
      <c r="BZ149" s="63"/>
      <c r="CA149" s="63"/>
      <c r="CB149" s="63"/>
      <c r="CC149" s="63"/>
      <c r="CD149" s="63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3"/>
      <c r="CP149" s="63"/>
      <c r="CQ149" s="63"/>
      <c r="CR149" s="63"/>
      <c r="CS149" s="63"/>
      <c r="CT149" s="63"/>
      <c r="CU149" s="63"/>
      <c r="CV149" s="63"/>
      <c r="CW149" s="63"/>
      <c r="CX149" s="63"/>
      <c r="CY149" s="63"/>
      <c r="CZ149" s="63"/>
      <c r="DA149" s="63"/>
      <c r="DB149" s="63"/>
      <c r="DC149" s="63"/>
      <c r="DD149" s="63"/>
      <c r="DE149" s="63"/>
      <c r="DF149" s="63"/>
      <c r="DG149" s="63"/>
      <c r="DH149" s="63"/>
      <c r="DI149" s="63"/>
      <c r="DJ149" s="63"/>
      <c r="DK149" s="63"/>
      <c r="DL149" s="63"/>
      <c r="DM149" s="63"/>
      <c r="DN149" s="63"/>
      <c r="DO149" s="63"/>
      <c r="DP149" s="63"/>
      <c r="DQ149" s="63"/>
      <c r="DR149" s="63"/>
      <c r="DS149" s="63"/>
      <c r="DT149" s="63"/>
      <c r="DU149" s="63"/>
      <c r="DV149" s="63"/>
      <c r="DW149" s="63"/>
      <c r="DX149" s="63"/>
      <c r="DY149" s="63"/>
      <c r="DZ149" s="63"/>
      <c r="EA149" s="63"/>
      <c r="EB149" s="63"/>
      <c r="EC149" s="63"/>
      <c r="ED149" s="63"/>
      <c r="EE149" s="63"/>
      <c r="EF149" s="63"/>
      <c r="EG149" s="63"/>
      <c r="EH149" s="63"/>
      <c r="EI149" s="63"/>
      <c r="EJ149" s="63"/>
      <c r="EK149" s="63"/>
      <c r="EL149" s="63"/>
      <c r="EM149" s="63"/>
      <c r="EN149" s="63"/>
      <c r="EO149" s="63"/>
      <c r="EP149" s="63"/>
      <c r="EQ149" s="63"/>
      <c r="ER149" s="63"/>
      <c r="ES149" s="63"/>
      <c r="ET149" s="63"/>
      <c r="EU149" s="63"/>
      <c r="EV149" s="63"/>
      <c r="EW149" s="63"/>
      <c r="EX149" s="63"/>
      <c r="EY149" s="63"/>
      <c r="EZ149" s="63"/>
      <c r="FA149" s="63"/>
      <c r="FB149" s="63"/>
      <c r="FC149" s="63"/>
      <c r="FD149" s="63"/>
      <c r="FE149" s="63"/>
      <c r="FF149" s="63"/>
      <c r="FG149" s="63"/>
      <c r="FH149" s="63"/>
      <c r="FI149" s="63"/>
      <c r="FJ149" s="63"/>
      <c r="FK149" s="63"/>
      <c r="FL149" s="63"/>
      <c r="FM149" s="63"/>
      <c r="FN149" s="63"/>
      <c r="FO149" s="63"/>
      <c r="FP149" s="63"/>
      <c r="FQ149" s="63"/>
      <c r="FR149" s="63"/>
      <c r="FS149" s="63"/>
      <c r="FT149" s="63"/>
      <c r="FU149" s="63"/>
      <c r="FV149" s="63"/>
      <c r="FW149" s="63"/>
      <c r="FX149" s="63"/>
      <c r="FY149" s="63"/>
      <c r="FZ149" s="63"/>
      <c r="GA149" s="63"/>
      <c r="GB149" s="63"/>
      <c r="GC149" s="63"/>
      <c r="GD149" s="63"/>
      <c r="GE149" s="63"/>
      <c r="GF149" s="63"/>
      <c r="GG149" s="63"/>
      <c r="GH149" s="63"/>
      <c r="GI149" s="63"/>
      <c r="GJ149" s="63"/>
      <c r="GK149" s="63"/>
      <c r="GL149" s="63"/>
      <c r="GM149" s="63"/>
      <c r="GN149" s="63"/>
      <c r="GO149" s="63"/>
      <c r="GP149" s="63"/>
      <c r="GQ149" s="63"/>
      <c r="GR149" s="63"/>
      <c r="GS149" s="63"/>
      <c r="GT149" s="63"/>
      <c r="GU149" s="63"/>
      <c r="GV149" s="63"/>
      <c r="GW149" s="63"/>
      <c r="GX149" s="63"/>
      <c r="GY149" s="63"/>
      <c r="GZ149" s="63"/>
      <c r="HA149" s="63"/>
      <c r="HB149" s="63"/>
      <c r="HC149" s="63"/>
      <c r="HD149" s="63"/>
      <c r="HE149" s="63"/>
      <c r="HF149" s="63"/>
      <c r="HG149" s="63"/>
      <c r="HH149" s="63"/>
      <c r="HI149" s="63"/>
      <c r="HJ149" s="63"/>
      <c r="HK149" s="63"/>
      <c r="HL149" s="63"/>
      <c r="HM149" s="63"/>
      <c r="HN149" s="63"/>
      <c r="HO149" s="63"/>
      <c r="HP149" s="63"/>
      <c r="HQ149" s="63"/>
      <c r="HR149" s="63"/>
      <c r="HS149" s="63"/>
      <c r="HT149" s="63"/>
      <c r="HU149" s="63"/>
      <c r="HV149" s="63"/>
      <c r="HW149" s="63"/>
      <c r="HX149" s="63"/>
      <c r="HY149" s="63"/>
      <c r="HZ149" s="63"/>
      <c r="IA149" s="63"/>
      <c r="IB149" s="63"/>
      <c r="IC149" s="63"/>
      <c r="ID149" s="63"/>
      <c r="IE149" s="63"/>
      <c r="IF149" s="63"/>
      <c r="IG149" s="63"/>
      <c r="IH149" s="63"/>
      <c r="II149" s="63"/>
      <c r="IJ149" s="63"/>
      <c r="IK149" s="63"/>
      <c r="IL149" s="63"/>
      <c r="IM149" s="63"/>
      <c r="IN149" s="63"/>
      <c r="IO149" s="63"/>
      <c r="IP149" s="63"/>
      <c r="IQ149" s="63"/>
      <c r="IR149" s="63"/>
      <c r="IS149" s="63"/>
      <c r="IT149" s="63"/>
      <c r="IU149" s="63"/>
      <c r="IV149" s="63"/>
      <c r="IW149" s="63"/>
      <c r="IX149" s="63"/>
      <c r="IY149" s="63"/>
      <c r="IZ149" s="63"/>
      <c r="JA149" s="63"/>
      <c r="JB149" s="63"/>
      <c r="JC149" s="63"/>
      <c r="JD149" s="63"/>
      <c r="JE149" s="63"/>
      <c r="JF149" s="63"/>
      <c r="JG149" s="63"/>
      <c r="JH149" s="63"/>
      <c r="JI149" s="63"/>
      <c r="JJ149" s="63"/>
      <c r="JK149" s="63"/>
      <c r="JL149" s="63"/>
      <c r="JM149" s="63"/>
      <c r="JN149" s="63"/>
      <c r="JO149" s="63"/>
      <c r="JP149" s="63"/>
      <c r="JQ149" s="63"/>
    </row>
    <row r="150" spans="1:277" s="4" customFormat="1" x14ac:dyDescent="0.25">
      <c r="A150" s="9" t="s">
        <v>29</v>
      </c>
      <c r="B150" s="9">
        <f>COUNTIFS(E150:JQ150,"x")</f>
        <v>0</v>
      </c>
      <c r="C150" s="10"/>
      <c r="D150" s="21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3"/>
      <c r="BM150" s="63"/>
      <c r="BN150" s="63"/>
      <c r="BO150" s="63"/>
      <c r="BP150" s="63"/>
      <c r="BQ150" s="63"/>
      <c r="BR150" s="63"/>
      <c r="BS150" s="63"/>
      <c r="BT150" s="63"/>
      <c r="BU150" s="63"/>
      <c r="BV150" s="63"/>
      <c r="BW150" s="63"/>
      <c r="BX150" s="63"/>
      <c r="BY150" s="63"/>
      <c r="BZ150" s="63"/>
      <c r="CA150" s="63"/>
      <c r="CB150" s="63"/>
      <c r="CC150" s="63"/>
      <c r="CD150" s="63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3"/>
      <c r="CP150" s="63"/>
      <c r="CQ150" s="63"/>
      <c r="CR150" s="63"/>
      <c r="CS150" s="63"/>
      <c r="CT150" s="63"/>
      <c r="CU150" s="63"/>
      <c r="CV150" s="63"/>
      <c r="CW150" s="63"/>
      <c r="CX150" s="63"/>
      <c r="CY150" s="63"/>
      <c r="CZ150" s="63"/>
      <c r="DA150" s="63"/>
      <c r="DB150" s="63"/>
      <c r="DC150" s="63"/>
      <c r="DD150" s="63"/>
      <c r="DE150" s="63"/>
      <c r="DF150" s="63"/>
      <c r="DG150" s="63"/>
      <c r="DH150" s="63"/>
      <c r="DI150" s="63"/>
      <c r="DJ150" s="63"/>
      <c r="DK150" s="63"/>
      <c r="DL150" s="63"/>
      <c r="DM150" s="63"/>
      <c r="DN150" s="63"/>
      <c r="DO150" s="63"/>
      <c r="DP150" s="63"/>
      <c r="DQ150" s="63"/>
      <c r="DR150" s="63"/>
      <c r="DS150" s="63"/>
      <c r="DT150" s="63"/>
      <c r="DU150" s="63"/>
      <c r="DV150" s="63"/>
      <c r="DW150" s="63"/>
      <c r="DX150" s="63"/>
      <c r="DY150" s="63"/>
      <c r="DZ150" s="63"/>
      <c r="EA150" s="63"/>
      <c r="EB150" s="63"/>
      <c r="EC150" s="63"/>
      <c r="ED150" s="63"/>
      <c r="EE150" s="63"/>
      <c r="EF150" s="63"/>
      <c r="EG150" s="63"/>
      <c r="EH150" s="63"/>
      <c r="EI150" s="63"/>
      <c r="EJ150" s="63"/>
      <c r="EK150" s="63"/>
      <c r="EL150" s="63"/>
      <c r="EM150" s="63"/>
      <c r="EN150" s="63"/>
      <c r="EO150" s="63"/>
      <c r="EP150" s="63"/>
      <c r="EQ150" s="63"/>
      <c r="ER150" s="63"/>
      <c r="ES150" s="63"/>
      <c r="ET150" s="63"/>
      <c r="EU150" s="63"/>
      <c r="EV150" s="63"/>
      <c r="EW150" s="63"/>
      <c r="EX150" s="63"/>
      <c r="EY150" s="63"/>
      <c r="EZ150" s="63"/>
      <c r="FA150" s="63"/>
      <c r="FB150" s="63"/>
      <c r="FC150" s="63"/>
      <c r="FD150" s="63"/>
      <c r="FE150" s="63"/>
      <c r="FF150" s="63"/>
      <c r="FG150" s="63"/>
      <c r="FH150" s="63"/>
      <c r="FI150" s="63"/>
      <c r="FJ150" s="63"/>
      <c r="FK150" s="63"/>
      <c r="FL150" s="63"/>
      <c r="FM150" s="63"/>
      <c r="FN150" s="63"/>
      <c r="FO150" s="63"/>
      <c r="FP150" s="63"/>
      <c r="FQ150" s="63"/>
      <c r="FR150" s="63"/>
      <c r="FS150" s="63"/>
      <c r="FT150" s="63"/>
      <c r="FU150" s="63"/>
      <c r="FV150" s="63"/>
      <c r="FW150" s="63"/>
      <c r="FX150" s="63"/>
      <c r="FY150" s="63"/>
      <c r="FZ150" s="63"/>
      <c r="GA150" s="63"/>
      <c r="GB150" s="63"/>
      <c r="GC150" s="63"/>
      <c r="GD150" s="63"/>
      <c r="GE150" s="63"/>
      <c r="GF150" s="63"/>
      <c r="GG150" s="63"/>
      <c r="GH150" s="63"/>
      <c r="GI150" s="63"/>
      <c r="GJ150" s="63"/>
      <c r="GK150" s="63"/>
      <c r="GL150" s="63"/>
      <c r="GM150" s="63"/>
      <c r="GN150" s="63"/>
      <c r="GO150" s="63"/>
      <c r="GP150" s="63"/>
      <c r="GQ150" s="63"/>
      <c r="GR150" s="63"/>
      <c r="GS150" s="63"/>
      <c r="GT150" s="63"/>
      <c r="GU150" s="63"/>
      <c r="GV150" s="63"/>
      <c r="GW150" s="63"/>
      <c r="GX150" s="63"/>
      <c r="GY150" s="63"/>
      <c r="GZ150" s="63"/>
      <c r="HA150" s="63"/>
      <c r="HB150" s="63"/>
      <c r="HC150" s="63"/>
      <c r="HD150" s="63"/>
      <c r="HE150" s="63"/>
      <c r="HF150" s="63"/>
      <c r="HG150" s="63"/>
      <c r="HH150" s="63"/>
      <c r="HI150" s="63"/>
      <c r="HJ150" s="63"/>
      <c r="HK150" s="63"/>
      <c r="HL150" s="63"/>
      <c r="HM150" s="63"/>
      <c r="HN150" s="63"/>
      <c r="HO150" s="63"/>
      <c r="HP150" s="63"/>
      <c r="HQ150" s="63"/>
      <c r="HR150" s="63"/>
      <c r="HS150" s="63"/>
      <c r="HT150" s="63"/>
      <c r="HU150" s="63"/>
      <c r="HV150" s="63"/>
      <c r="HW150" s="63"/>
      <c r="HX150" s="63"/>
      <c r="HY150" s="63"/>
      <c r="HZ150" s="63"/>
      <c r="IA150" s="63"/>
      <c r="IB150" s="63"/>
      <c r="IC150" s="63"/>
      <c r="ID150" s="63"/>
      <c r="IE150" s="63"/>
      <c r="IF150" s="63"/>
      <c r="IG150" s="63"/>
      <c r="IH150" s="63"/>
      <c r="II150" s="63"/>
      <c r="IJ150" s="63"/>
      <c r="IK150" s="63"/>
      <c r="IL150" s="63"/>
      <c r="IM150" s="63"/>
      <c r="IN150" s="63"/>
      <c r="IO150" s="63"/>
      <c r="IP150" s="63"/>
      <c r="IQ150" s="63"/>
      <c r="IR150" s="63"/>
      <c r="IS150" s="63"/>
      <c r="IT150" s="63"/>
      <c r="IU150" s="63"/>
      <c r="IV150" s="63"/>
      <c r="IW150" s="63"/>
      <c r="IX150" s="63"/>
      <c r="IY150" s="63"/>
      <c r="IZ150" s="63"/>
      <c r="JA150" s="63"/>
      <c r="JB150" s="63"/>
      <c r="JC150" s="63"/>
      <c r="JD150" s="63"/>
      <c r="JE150" s="63"/>
      <c r="JF150" s="63"/>
      <c r="JG150" s="63"/>
      <c r="JH150" s="63"/>
      <c r="JI150" s="63"/>
      <c r="JJ150" s="63"/>
      <c r="JK150" s="63"/>
      <c r="JL150" s="63"/>
      <c r="JM150" s="63"/>
      <c r="JN150" s="63"/>
      <c r="JO150" s="63"/>
      <c r="JP150" s="63"/>
      <c r="JQ150" s="63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8" t="s">
        <v>20</v>
      </c>
      <c r="B152" s="15">
        <f>SUM(B153:B157)</f>
        <v>0</v>
      </c>
      <c r="C152" s="7">
        <f>(COUNTIFS(E153:JQ157,"x"))*20</f>
        <v>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17" t="s">
        <v>25</v>
      </c>
      <c r="B153" s="11">
        <f>COUNTIFS(E153:JQ153,"x")</f>
        <v>0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17" t="s">
        <v>26</v>
      </c>
      <c r="B154" s="11">
        <f>COUNTIFS(E154:JQ154,"x")</f>
        <v>0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9" t="s">
        <v>27</v>
      </c>
      <c r="B155" s="11">
        <f>COUNTIFS(E155:JQ155,"x")</f>
        <v>0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9" t="s">
        <v>28</v>
      </c>
      <c r="B156" s="11">
        <f>COUNTIFS(E156:JQ156,"x")</f>
        <v>0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9" t="s">
        <v>29</v>
      </c>
      <c r="B157" s="11">
        <f>COUNTIFS(E157:JQ157,"x")</f>
        <v>0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42" t="s">
        <v>21</v>
      </c>
      <c r="B159" s="15">
        <f>SUM(B160:B164)</f>
        <v>0</v>
      </c>
      <c r="C159" s="7">
        <f>(COUNTIFS(E160:JQ164,"x"))*20</f>
        <v>0</v>
      </c>
      <c r="D159" s="2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1"/>
      <c r="CK159" s="61"/>
      <c r="CL159" s="61"/>
      <c r="CM159" s="61"/>
      <c r="CN159" s="61"/>
      <c r="CO159" s="61"/>
      <c r="CP159" s="61"/>
      <c r="CQ159" s="61"/>
      <c r="CR159" s="61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1"/>
      <c r="IC159" s="61"/>
      <c r="ID159" s="61"/>
      <c r="IE159" s="61"/>
      <c r="IF159" s="61"/>
      <c r="IG159" s="61"/>
      <c r="IH159" s="61"/>
      <c r="II159" s="61"/>
      <c r="IJ159" s="61"/>
      <c r="IK159" s="61"/>
      <c r="IL159" s="61"/>
      <c r="IM159" s="61"/>
      <c r="IN159" s="61"/>
      <c r="IO159" s="61"/>
      <c r="IP159" s="61"/>
      <c r="IQ159" s="61"/>
      <c r="IR159" s="61"/>
      <c r="IS159" s="61"/>
      <c r="IT159" s="61"/>
      <c r="IU159" s="61"/>
      <c r="IV159" s="61"/>
      <c r="IW159" s="61"/>
      <c r="IX159" s="61"/>
      <c r="IY159" s="61"/>
      <c r="IZ159" s="61"/>
      <c r="JA159" s="61"/>
      <c r="JB159" s="61"/>
      <c r="JC159" s="61"/>
      <c r="JD159" s="61"/>
      <c r="JE159" s="61"/>
      <c r="JF159" s="61"/>
      <c r="JG159" s="61"/>
      <c r="JH159" s="61"/>
      <c r="JI159" s="61"/>
      <c r="JJ159" s="61"/>
      <c r="JK159" s="61"/>
      <c r="JL159" s="61"/>
      <c r="JM159" s="61"/>
      <c r="JN159" s="61"/>
      <c r="JO159" s="61"/>
      <c r="JP159" s="61"/>
      <c r="JQ159" s="61"/>
    </row>
    <row r="160" spans="1:277" s="4" customFormat="1" x14ac:dyDescent="0.25">
      <c r="A160" s="11" t="s">
        <v>25</v>
      </c>
      <c r="B160" s="9">
        <f>COUNTIFS(E160:JQ160,"x")</f>
        <v>0</v>
      </c>
      <c r="C160" s="10"/>
      <c r="D160" s="21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  <c r="DB160" s="63"/>
      <c r="DC160" s="63"/>
      <c r="DD160" s="63"/>
      <c r="DE160" s="63"/>
      <c r="DF160" s="63"/>
      <c r="DG160" s="63"/>
      <c r="DH160" s="63"/>
      <c r="DI160" s="63"/>
      <c r="DJ160" s="63"/>
      <c r="DK160" s="63"/>
      <c r="DL160" s="63"/>
      <c r="DM160" s="63"/>
      <c r="DN160" s="63"/>
      <c r="DO160" s="63"/>
      <c r="DP160" s="63"/>
      <c r="DQ160" s="63"/>
      <c r="DR160" s="63"/>
      <c r="DS160" s="63"/>
      <c r="DT160" s="63"/>
      <c r="DU160" s="63"/>
      <c r="DV160" s="63"/>
      <c r="DW160" s="63"/>
      <c r="DX160" s="63"/>
      <c r="DY160" s="63"/>
      <c r="DZ160" s="63"/>
      <c r="EA160" s="63"/>
      <c r="EB160" s="63"/>
      <c r="EC160" s="63"/>
      <c r="ED160" s="63"/>
      <c r="EE160" s="63"/>
      <c r="EF160" s="63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3"/>
      <c r="EV160" s="63"/>
      <c r="EW160" s="63"/>
      <c r="EX160" s="63"/>
      <c r="EY160" s="63"/>
      <c r="EZ160" s="63"/>
      <c r="FA160" s="63"/>
      <c r="FB160" s="63"/>
      <c r="FC160" s="63"/>
      <c r="FD160" s="63"/>
      <c r="FE160" s="63"/>
      <c r="FF160" s="63"/>
      <c r="FG160" s="63"/>
      <c r="FH160" s="63"/>
      <c r="FI160" s="63"/>
      <c r="FJ160" s="63"/>
      <c r="FK160" s="63"/>
      <c r="FL160" s="63"/>
      <c r="FM160" s="63"/>
      <c r="FN160" s="63"/>
      <c r="FO160" s="63"/>
      <c r="FP160" s="63"/>
      <c r="FQ160" s="63"/>
      <c r="FR160" s="63"/>
      <c r="FS160" s="63"/>
      <c r="FT160" s="63"/>
      <c r="FU160" s="63"/>
      <c r="FV160" s="63"/>
      <c r="FW160" s="63"/>
      <c r="FX160" s="63"/>
      <c r="FY160" s="63"/>
      <c r="FZ160" s="63"/>
      <c r="GA160" s="63"/>
      <c r="GB160" s="63"/>
      <c r="GC160" s="63"/>
      <c r="GD160" s="63"/>
      <c r="GE160" s="63"/>
      <c r="GF160" s="63"/>
      <c r="GG160" s="63"/>
      <c r="GH160" s="63"/>
      <c r="GI160" s="63"/>
      <c r="GJ160" s="63"/>
      <c r="GK160" s="63"/>
      <c r="GL160" s="63"/>
      <c r="GM160" s="63"/>
      <c r="GN160" s="63"/>
      <c r="GO160" s="63"/>
      <c r="GP160" s="63"/>
      <c r="GQ160" s="63"/>
      <c r="GR160" s="63"/>
      <c r="GS160" s="63"/>
      <c r="GT160" s="63"/>
      <c r="GU160" s="63"/>
      <c r="GV160" s="63"/>
      <c r="GW160" s="63"/>
      <c r="GX160" s="63"/>
      <c r="GY160" s="63"/>
      <c r="GZ160" s="63"/>
      <c r="HA160" s="63"/>
      <c r="HB160" s="63"/>
      <c r="HC160" s="63"/>
      <c r="HD160" s="63"/>
      <c r="HE160" s="63"/>
      <c r="HF160" s="63"/>
      <c r="HG160" s="63"/>
      <c r="HH160" s="63"/>
      <c r="HI160" s="63"/>
      <c r="HJ160" s="63"/>
      <c r="HK160" s="63"/>
      <c r="HL160" s="63"/>
      <c r="HM160" s="63"/>
      <c r="HN160" s="63"/>
      <c r="HO160" s="63"/>
      <c r="HP160" s="63"/>
      <c r="HQ160" s="63"/>
      <c r="HR160" s="63"/>
      <c r="HS160" s="63"/>
      <c r="HT160" s="63"/>
      <c r="HU160" s="63"/>
      <c r="HV160" s="63"/>
      <c r="HW160" s="63"/>
      <c r="HX160" s="63"/>
      <c r="HY160" s="63"/>
      <c r="HZ160" s="63"/>
      <c r="IA160" s="63"/>
      <c r="IB160" s="63"/>
      <c r="IC160" s="63"/>
      <c r="ID160" s="63"/>
      <c r="IE160" s="63"/>
      <c r="IF160" s="63"/>
      <c r="IG160" s="63"/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  <c r="IT160" s="63"/>
      <c r="IU160" s="63"/>
      <c r="IV160" s="63"/>
      <c r="IW160" s="63"/>
      <c r="IX160" s="63"/>
      <c r="IY160" s="63"/>
      <c r="IZ160" s="63"/>
      <c r="JA160" s="63"/>
      <c r="JB160" s="63"/>
      <c r="JC160" s="63"/>
      <c r="JD160" s="63"/>
      <c r="JE160" s="63"/>
      <c r="JF160" s="63"/>
      <c r="JG160" s="63"/>
      <c r="JH160" s="63"/>
      <c r="JI160" s="63"/>
      <c r="JJ160" s="63"/>
      <c r="JK160" s="63"/>
      <c r="JL160" s="63"/>
      <c r="JM160" s="63"/>
      <c r="JN160" s="63"/>
      <c r="JO160" s="63"/>
      <c r="JP160" s="63"/>
      <c r="JQ160" s="63"/>
    </row>
    <row r="161" spans="1:277" s="4" customFormat="1" x14ac:dyDescent="0.25">
      <c r="A161" s="11" t="s">
        <v>26</v>
      </c>
      <c r="B161" s="9">
        <f>COUNTIFS(E161:JQ161,"x")</f>
        <v>0</v>
      </c>
      <c r="C161" s="10"/>
      <c r="D161" s="21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  <c r="DB161" s="63"/>
      <c r="DC161" s="63"/>
      <c r="DD161" s="63"/>
      <c r="DE161" s="63"/>
      <c r="DF161" s="63"/>
      <c r="DG161" s="63"/>
      <c r="DH161" s="63"/>
      <c r="DI161" s="63"/>
      <c r="DJ161" s="63"/>
      <c r="DK161" s="63"/>
      <c r="DL161" s="63"/>
      <c r="DM161" s="63"/>
      <c r="DN161" s="63"/>
      <c r="DO161" s="63"/>
      <c r="DP161" s="63"/>
      <c r="DQ161" s="63"/>
      <c r="DR161" s="63"/>
      <c r="DS161" s="63"/>
      <c r="DT161" s="63"/>
      <c r="DU161" s="63"/>
      <c r="DV161" s="63"/>
      <c r="DW161" s="63"/>
      <c r="DX161" s="63"/>
      <c r="DY161" s="63"/>
      <c r="DZ161" s="63"/>
      <c r="EA161" s="63"/>
      <c r="EB161" s="63"/>
      <c r="EC161" s="63"/>
      <c r="ED161" s="63"/>
      <c r="EE161" s="63"/>
      <c r="EF161" s="63"/>
      <c r="EG161" s="63"/>
      <c r="EH161" s="63"/>
      <c r="EI161" s="63"/>
      <c r="EJ161" s="63"/>
      <c r="EK161" s="63"/>
      <c r="EL161" s="63"/>
      <c r="EM161" s="63"/>
      <c r="EN161" s="63"/>
      <c r="EO161" s="63"/>
      <c r="EP161" s="63"/>
      <c r="EQ161" s="63"/>
      <c r="ER161" s="63"/>
      <c r="ES161" s="63"/>
      <c r="ET161" s="63"/>
      <c r="EU161" s="63"/>
      <c r="EV161" s="63"/>
      <c r="EW161" s="63"/>
      <c r="EX161" s="63"/>
      <c r="EY161" s="63"/>
      <c r="EZ161" s="63"/>
      <c r="FA161" s="63"/>
      <c r="FB161" s="63"/>
      <c r="FC161" s="63"/>
      <c r="FD161" s="63"/>
      <c r="FE161" s="63"/>
      <c r="FF161" s="63"/>
      <c r="FG161" s="63"/>
      <c r="FH161" s="63"/>
      <c r="FI161" s="63"/>
      <c r="FJ161" s="63"/>
      <c r="FK161" s="63"/>
      <c r="FL161" s="63"/>
      <c r="FM161" s="63"/>
      <c r="FN161" s="63"/>
      <c r="FO161" s="63"/>
      <c r="FP161" s="63"/>
      <c r="FQ161" s="63"/>
      <c r="FR161" s="63"/>
      <c r="FS161" s="63"/>
      <c r="FT161" s="63"/>
      <c r="FU161" s="63"/>
      <c r="FV161" s="63"/>
      <c r="FW161" s="63"/>
      <c r="FX161" s="63"/>
      <c r="FY161" s="63"/>
      <c r="FZ161" s="63"/>
      <c r="GA161" s="63"/>
      <c r="GB161" s="63"/>
      <c r="GC161" s="63"/>
      <c r="GD161" s="63"/>
      <c r="GE161" s="63"/>
      <c r="GF161" s="63"/>
      <c r="GG161" s="63"/>
      <c r="GH161" s="63"/>
      <c r="GI161" s="63"/>
      <c r="GJ161" s="63"/>
      <c r="GK161" s="63"/>
      <c r="GL161" s="63"/>
      <c r="GM161" s="63"/>
      <c r="GN161" s="63"/>
      <c r="GO161" s="63"/>
      <c r="GP161" s="63"/>
      <c r="GQ161" s="63"/>
      <c r="GR161" s="63"/>
      <c r="GS161" s="63"/>
      <c r="GT161" s="63"/>
      <c r="GU161" s="63"/>
      <c r="GV161" s="63"/>
      <c r="GW161" s="63"/>
      <c r="GX161" s="63"/>
      <c r="GY161" s="63"/>
      <c r="GZ161" s="63"/>
      <c r="HA161" s="63"/>
      <c r="HB161" s="63"/>
      <c r="HC161" s="63"/>
      <c r="HD161" s="63"/>
      <c r="HE161" s="63"/>
      <c r="HF161" s="63"/>
      <c r="HG161" s="63"/>
      <c r="HH161" s="63"/>
      <c r="HI161" s="63"/>
      <c r="HJ161" s="63"/>
      <c r="HK161" s="63"/>
      <c r="HL161" s="63"/>
      <c r="HM161" s="63"/>
      <c r="HN161" s="63"/>
      <c r="HO161" s="63"/>
      <c r="HP161" s="63"/>
      <c r="HQ161" s="63"/>
      <c r="HR161" s="63"/>
      <c r="HS161" s="63"/>
      <c r="HT161" s="63"/>
      <c r="HU161" s="63"/>
      <c r="HV161" s="63"/>
      <c r="HW161" s="63"/>
      <c r="HX161" s="63"/>
      <c r="HY161" s="63"/>
      <c r="HZ161" s="63"/>
      <c r="IA161" s="63"/>
      <c r="IB161" s="63"/>
      <c r="IC161" s="63"/>
      <c r="ID161" s="63"/>
      <c r="IE161" s="63"/>
      <c r="IF161" s="63"/>
      <c r="IG161" s="63"/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  <c r="IT161" s="63"/>
      <c r="IU161" s="63"/>
      <c r="IV161" s="63"/>
      <c r="IW161" s="63"/>
      <c r="IX161" s="63"/>
      <c r="IY161" s="63"/>
      <c r="IZ161" s="63"/>
      <c r="JA161" s="63"/>
      <c r="JB161" s="63"/>
      <c r="JC161" s="63"/>
      <c r="JD161" s="63"/>
      <c r="JE161" s="63"/>
      <c r="JF161" s="63"/>
      <c r="JG161" s="63"/>
      <c r="JH161" s="63"/>
      <c r="JI161" s="63"/>
      <c r="JJ161" s="63"/>
      <c r="JK161" s="63"/>
      <c r="JL161" s="63"/>
      <c r="JM161" s="63"/>
      <c r="JN161" s="63"/>
      <c r="JO161" s="63"/>
      <c r="JP161" s="63"/>
      <c r="JQ161" s="63"/>
    </row>
    <row r="162" spans="1:277" s="4" customFormat="1" x14ac:dyDescent="0.25">
      <c r="A162" s="11" t="s">
        <v>27</v>
      </c>
      <c r="B162" s="9">
        <f>COUNTIFS(E162:JQ162,"x")</f>
        <v>0</v>
      </c>
      <c r="C162" s="10"/>
      <c r="D162" s="21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  <c r="DB162" s="63"/>
      <c r="DC162" s="63"/>
      <c r="DD162" s="63"/>
      <c r="DE162" s="63"/>
      <c r="DF162" s="63"/>
      <c r="DG162" s="63"/>
      <c r="DH162" s="63"/>
      <c r="DI162" s="63"/>
      <c r="DJ162" s="63"/>
      <c r="DK162" s="63"/>
      <c r="DL162" s="63"/>
      <c r="DM162" s="63"/>
      <c r="DN162" s="63"/>
      <c r="DO162" s="63"/>
      <c r="DP162" s="63"/>
      <c r="DQ162" s="63"/>
      <c r="DR162" s="63"/>
      <c r="DS162" s="63"/>
      <c r="DT162" s="63"/>
      <c r="DU162" s="63"/>
      <c r="DV162" s="63"/>
      <c r="DW162" s="63"/>
      <c r="DX162" s="63"/>
      <c r="DY162" s="63"/>
      <c r="DZ162" s="63"/>
      <c r="EA162" s="63"/>
      <c r="EB162" s="63"/>
      <c r="EC162" s="63"/>
      <c r="ED162" s="63"/>
      <c r="EE162" s="63"/>
      <c r="EF162" s="63"/>
      <c r="EG162" s="63"/>
      <c r="EH162" s="63"/>
      <c r="EI162" s="63"/>
      <c r="EJ162" s="63"/>
      <c r="EK162" s="63"/>
      <c r="EL162" s="63"/>
      <c r="EM162" s="63"/>
      <c r="EN162" s="63"/>
      <c r="EO162" s="63"/>
      <c r="EP162" s="63"/>
      <c r="EQ162" s="63"/>
      <c r="ER162" s="63"/>
      <c r="ES162" s="63"/>
      <c r="ET162" s="63"/>
      <c r="EU162" s="63"/>
      <c r="EV162" s="63"/>
      <c r="EW162" s="63"/>
      <c r="EX162" s="63"/>
      <c r="EY162" s="63"/>
      <c r="EZ162" s="63"/>
      <c r="FA162" s="63"/>
      <c r="FB162" s="63"/>
      <c r="FC162" s="63"/>
      <c r="FD162" s="63"/>
      <c r="FE162" s="63"/>
      <c r="FF162" s="63"/>
      <c r="FG162" s="63"/>
      <c r="FH162" s="63"/>
      <c r="FI162" s="63"/>
      <c r="FJ162" s="63"/>
      <c r="FK162" s="63"/>
      <c r="FL162" s="63"/>
      <c r="FM162" s="63"/>
      <c r="FN162" s="63"/>
      <c r="FO162" s="63"/>
      <c r="FP162" s="63"/>
      <c r="FQ162" s="63"/>
      <c r="FR162" s="63"/>
      <c r="FS162" s="63"/>
      <c r="FT162" s="63"/>
      <c r="FU162" s="63"/>
      <c r="FV162" s="63"/>
      <c r="FW162" s="63"/>
      <c r="FX162" s="63"/>
      <c r="FY162" s="63"/>
      <c r="FZ162" s="63"/>
      <c r="GA162" s="63"/>
      <c r="GB162" s="63"/>
      <c r="GC162" s="63"/>
      <c r="GD162" s="63"/>
      <c r="GE162" s="63"/>
      <c r="GF162" s="63"/>
      <c r="GG162" s="63"/>
      <c r="GH162" s="63"/>
      <c r="GI162" s="63"/>
      <c r="GJ162" s="63"/>
      <c r="GK162" s="63"/>
      <c r="GL162" s="63"/>
      <c r="GM162" s="63"/>
      <c r="GN162" s="63"/>
      <c r="GO162" s="63"/>
      <c r="GP162" s="63"/>
      <c r="GQ162" s="63"/>
      <c r="GR162" s="63"/>
      <c r="GS162" s="63"/>
      <c r="GT162" s="63"/>
      <c r="GU162" s="63"/>
      <c r="GV162" s="63"/>
      <c r="GW162" s="63"/>
      <c r="GX162" s="63"/>
      <c r="GY162" s="63"/>
      <c r="GZ162" s="63"/>
      <c r="HA162" s="63"/>
      <c r="HB162" s="63"/>
      <c r="HC162" s="63"/>
      <c r="HD162" s="63"/>
      <c r="HE162" s="63"/>
      <c r="HF162" s="63"/>
      <c r="HG162" s="63"/>
      <c r="HH162" s="63"/>
      <c r="HI162" s="63"/>
      <c r="HJ162" s="63"/>
      <c r="HK162" s="63"/>
      <c r="HL162" s="63"/>
      <c r="HM162" s="63"/>
      <c r="HN162" s="63"/>
      <c r="HO162" s="63"/>
      <c r="HP162" s="63"/>
      <c r="HQ162" s="63"/>
      <c r="HR162" s="63"/>
      <c r="HS162" s="63"/>
      <c r="HT162" s="63"/>
      <c r="HU162" s="63"/>
      <c r="HV162" s="63"/>
      <c r="HW162" s="63"/>
      <c r="HX162" s="63"/>
      <c r="HY162" s="63"/>
      <c r="HZ162" s="63"/>
      <c r="IA162" s="63"/>
      <c r="IB162" s="63"/>
      <c r="IC162" s="63"/>
      <c r="ID162" s="63"/>
      <c r="IE162" s="63"/>
      <c r="IF162" s="63"/>
      <c r="IG162" s="63"/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  <c r="IT162" s="63"/>
      <c r="IU162" s="63"/>
      <c r="IV162" s="63"/>
      <c r="IW162" s="63"/>
      <c r="IX162" s="63"/>
      <c r="IY162" s="63"/>
      <c r="IZ162" s="63"/>
      <c r="JA162" s="63"/>
      <c r="JB162" s="63"/>
      <c r="JC162" s="63"/>
      <c r="JD162" s="63"/>
      <c r="JE162" s="63"/>
      <c r="JF162" s="63"/>
      <c r="JG162" s="63"/>
      <c r="JH162" s="63"/>
      <c r="JI162" s="63"/>
      <c r="JJ162" s="63"/>
      <c r="JK162" s="63"/>
      <c r="JL162" s="63"/>
      <c r="JM162" s="63"/>
      <c r="JN162" s="63"/>
      <c r="JO162" s="63"/>
      <c r="JP162" s="63"/>
      <c r="JQ162" s="63"/>
    </row>
    <row r="163" spans="1:277" s="4" customFormat="1" x14ac:dyDescent="0.25">
      <c r="A163" s="9" t="s">
        <v>28</v>
      </c>
      <c r="B163" s="9">
        <f>COUNTIFS(E163:JQ163,"x")</f>
        <v>0</v>
      </c>
      <c r="C163" s="10"/>
      <c r="D163" s="21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3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3"/>
      <c r="CP163" s="63"/>
      <c r="CQ163" s="63"/>
      <c r="CR163" s="63"/>
      <c r="CS163" s="63"/>
      <c r="CT163" s="63"/>
      <c r="CU163" s="63"/>
      <c r="CV163" s="63"/>
      <c r="CW163" s="63"/>
      <c r="CX163" s="63"/>
      <c r="CY163" s="63"/>
      <c r="CZ163" s="63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63"/>
      <c r="DM163" s="63"/>
      <c r="DN163" s="63"/>
      <c r="DO163" s="63"/>
      <c r="DP163" s="63"/>
      <c r="DQ163" s="63"/>
      <c r="DR163" s="63"/>
      <c r="DS163" s="63"/>
      <c r="DT163" s="63"/>
      <c r="DU163" s="63"/>
      <c r="DV163" s="63"/>
      <c r="DW163" s="63"/>
      <c r="DX163" s="63"/>
      <c r="DY163" s="63"/>
      <c r="DZ163" s="63"/>
      <c r="EA163" s="63"/>
      <c r="EB163" s="63"/>
      <c r="EC163" s="63"/>
      <c r="ED163" s="63"/>
      <c r="EE163" s="63"/>
      <c r="EF163" s="63"/>
      <c r="EG163" s="63"/>
      <c r="EH163" s="63"/>
      <c r="EI163" s="63"/>
      <c r="EJ163" s="63"/>
      <c r="EK163" s="63"/>
      <c r="EL163" s="63"/>
      <c r="EM163" s="63"/>
      <c r="EN163" s="63"/>
      <c r="EO163" s="63"/>
      <c r="EP163" s="63"/>
      <c r="EQ163" s="63"/>
      <c r="ER163" s="63"/>
      <c r="ES163" s="63"/>
      <c r="ET163" s="63"/>
      <c r="EU163" s="63"/>
      <c r="EV163" s="63"/>
      <c r="EW163" s="63"/>
      <c r="EX163" s="63"/>
      <c r="EY163" s="63"/>
      <c r="EZ163" s="63"/>
      <c r="FA163" s="63"/>
      <c r="FB163" s="63"/>
      <c r="FC163" s="63"/>
      <c r="FD163" s="63"/>
      <c r="FE163" s="63"/>
      <c r="FF163" s="63"/>
      <c r="FG163" s="63"/>
      <c r="FH163" s="63"/>
      <c r="FI163" s="63"/>
      <c r="FJ163" s="63"/>
      <c r="FK163" s="63"/>
      <c r="FL163" s="63"/>
      <c r="FM163" s="63"/>
      <c r="FN163" s="63"/>
      <c r="FO163" s="63"/>
      <c r="FP163" s="63"/>
      <c r="FQ163" s="63"/>
      <c r="FR163" s="63"/>
      <c r="FS163" s="63"/>
      <c r="FT163" s="63"/>
      <c r="FU163" s="63"/>
      <c r="FV163" s="63"/>
      <c r="FW163" s="63"/>
      <c r="FX163" s="63"/>
      <c r="FY163" s="63"/>
      <c r="FZ163" s="63"/>
      <c r="GA163" s="63"/>
      <c r="GB163" s="63"/>
      <c r="GC163" s="63"/>
      <c r="GD163" s="63"/>
      <c r="GE163" s="63"/>
      <c r="GF163" s="63"/>
      <c r="GG163" s="63"/>
      <c r="GH163" s="63"/>
      <c r="GI163" s="63"/>
      <c r="GJ163" s="63"/>
      <c r="GK163" s="63"/>
      <c r="GL163" s="63"/>
      <c r="GM163" s="63"/>
      <c r="GN163" s="63"/>
      <c r="GO163" s="63"/>
      <c r="GP163" s="63"/>
      <c r="GQ163" s="63"/>
      <c r="GR163" s="63"/>
      <c r="GS163" s="63"/>
      <c r="GT163" s="63"/>
      <c r="GU163" s="63"/>
      <c r="GV163" s="63"/>
      <c r="GW163" s="63"/>
      <c r="GX163" s="63"/>
      <c r="GY163" s="63"/>
      <c r="GZ163" s="63"/>
      <c r="HA163" s="63"/>
      <c r="HB163" s="63"/>
      <c r="HC163" s="63"/>
      <c r="HD163" s="63"/>
      <c r="HE163" s="63"/>
      <c r="HF163" s="63"/>
      <c r="HG163" s="63"/>
      <c r="HH163" s="63"/>
      <c r="HI163" s="63"/>
      <c r="HJ163" s="63"/>
      <c r="HK163" s="63"/>
      <c r="HL163" s="63"/>
      <c r="HM163" s="63"/>
      <c r="HN163" s="63"/>
      <c r="HO163" s="63"/>
      <c r="HP163" s="63"/>
      <c r="HQ163" s="63"/>
      <c r="HR163" s="63"/>
      <c r="HS163" s="63"/>
      <c r="HT163" s="63"/>
      <c r="HU163" s="63"/>
      <c r="HV163" s="63"/>
      <c r="HW163" s="63"/>
      <c r="HX163" s="63"/>
      <c r="HY163" s="63"/>
      <c r="HZ163" s="63"/>
      <c r="IA163" s="63"/>
      <c r="IB163" s="63"/>
      <c r="IC163" s="63"/>
      <c r="ID163" s="63"/>
      <c r="IE163" s="63"/>
      <c r="IF163" s="63"/>
      <c r="IG163" s="63"/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  <c r="IT163" s="63"/>
      <c r="IU163" s="63"/>
      <c r="IV163" s="63"/>
      <c r="IW163" s="63"/>
      <c r="IX163" s="63"/>
      <c r="IY163" s="63"/>
      <c r="IZ163" s="63"/>
      <c r="JA163" s="63"/>
      <c r="JB163" s="63"/>
      <c r="JC163" s="63"/>
      <c r="JD163" s="63"/>
      <c r="JE163" s="63"/>
      <c r="JF163" s="63"/>
      <c r="JG163" s="63"/>
      <c r="JH163" s="63"/>
      <c r="JI163" s="63"/>
      <c r="JJ163" s="63"/>
      <c r="JK163" s="63"/>
      <c r="JL163" s="63"/>
      <c r="JM163" s="63"/>
      <c r="JN163" s="63"/>
      <c r="JO163" s="63"/>
      <c r="JP163" s="63"/>
      <c r="JQ163" s="63"/>
    </row>
    <row r="164" spans="1:277" s="4" customFormat="1" x14ac:dyDescent="0.25">
      <c r="A164" s="9" t="s">
        <v>29</v>
      </c>
      <c r="B164" s="9">
        <f>COUNTIFS(E164:JQ164,"x")</f>
        <v>0</v>
      </c>
      <c r="C164" s="10"/>
      <c r="D164" s="21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  <c r="FZ164" s="63"/>
      <c r="GA164" s="63"/>
      <c r="GB164" s="63"/>
      <c r="GC164" s="63"/>
      <c r="GD164" s="63"/>
      <c r="GE164" s="63"/>
      <c r="GF164" s="63"/>
      <c r="GG164" s="63"/>
      <c r="GH164" s="63"/>
      <c r="GI164" s="63"/>
      <c r="GJ164" s="63"/>
      <c r="GK164" s="63"/>
      <c r="GL164" s="63"/>
      <c r="GM164" s="63"/>
      <c r="GN164" s="63"/>
      <c r="GO164" s="63"/>
      <c r="GP164" s="63"/>
      <c r="GQ164" s="63"/>
      <c r="GR164" s="63"/>
      <c r="GS164" s="63"/>
      <c r="GT164" s="63"/>
      <c r="GU164" s="63"/>
      <c r="GV164" s="63"/>
      <c r="GW164" s="63"/>
      <c r="GX164" s="63"/>
      <c r="GY164" s="63"/>
      <c r="GZ164" s="63"/>
      <c r="HA164" s="63"/>
      <c r="HB164" s="63"/>
      <c r="HC164" s="63"/>
      <c r="HD164" s="63"/>
      <c r="HE164" s="63"/>
      <c r="HF164" s="63"/>
      <c r="HG164" s="63"/>
      <c r="HH164" s="63"/>
      <c r="HI164" s="63"/>
      <c r="HJ164" s="63"/>
      <c r="HK164" s="63"/>
      <c r="HL164" s="63"/>
      <c r="HM164" s="63"/>
      <c r="HN164" s="63"/>
      <c r="HO164" s="63"/>
      <c r="HP164" s="63"/>
      <c r="HQ164" s="63"/>
      <c r="HR164" s="63"/>
      <c r="HS164" s="63"/>
      <c r="HT164" s="63"/>
      <c r="HU164" s="63"/>
      <c r="HV164" s="63"/>
      <c r="HW164" s="63"/>
      <c r="HX164" s="63"/>
      <c r="HY164" s="63"/>
      <c r="HZ164" s="63"/>
      <c r="IA164" s="63"/>
      <c r="IB164" s="63"/>
      <c r="IC164" s="63"/>
      <c r="ID164" s="63"/>
      <c r="IE164" s="63"/>
      <c r="IF164" s="63"/>
      <c r="IG164" s="63"/>
      <c r="IH164" s="63"/>
      <c r="II164" s="63"/>
      <c r="IJ164" s="63"/>
      <c r="IK164" s="63"/>
      <c r="IL164" s="63"/>
      <c r="IM164" s="63"/>
      <c r="IN164" s="63"/>
      <c r="IO164" s="63"/>
      <c r="IP164" s="63"/>
      <c r="IQ164" s="63"/>
      <c r="IR164" s="63"/>
      <c r="IS164" s="63"/>
      <c r="IT164" s="63"/>
      <c r="IU164" s="63"/>
      <c r="IV164" s="63"/>
      <c r="IW164" s="63"/>
      <c r="IX164" s="63"/>
      <c r="IY164" s="63"/>
      <c r="IZ164" s="63"/>
      <c r="JA164" s="63"/>
      <c r="JB164" s="63"/>
      <c r="JC164" s="63"/>
      <c r="JD164" s="63"/>
      <c r="JE164" s="63"/>
      <c r="JF164" s="63"/>
      <c r="JG164" s="63"/>
      <c r="JH164" s="63"/>
      <c r="JI164" s="63"/>
      <c r="JJ164" s="63"/>
      <c r="JK164" s="63"/>
      <c r="JL164" s="63"/>
      <c r="JM164" s="63"/>
      <c r="JN164" s="63"/>
      <c r="JO164" s="63"/>
      <c r="JP164" s="63"/>
      <c r="JQ164" s="63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8" t="s">
        <v>22</v>
      </c>
      <c r="B166" s="15">
        <f>SUM(B167:B171)</f>
        <v>0</v>
      </c>
      <c r="C166" s="7">
        <f>(COUNTIFS(E167:JQ171,"x"))*20</f>
        <v>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17" t="s">
        <v>25</v>
      </c>
      <c r="B167" s="11">
        <f>COUNTIFS(E167:JQ167,"x")</f>
        <v>0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17" t="s">
        <v>26</v>
      </c>
      <c r="B168" s="11">
        <f>COUNTIFS(E168:JQ168,"x")</f>
        <v>0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9" t="s">
        <v>27</v>
      </c>
      <c r="B169" s="11">
        <f>COUNTIFS(E169:JQ169,"x")</f>
        <v>0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9" t="s">
        <v>28</v>
      </c>
      <c r="B170" s="11">
        <f>COUNTIFS(E170:JQ170,"x")</f>
        <v>0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9" t="s">
        <v>29</v>
      </c>
      <c r="B171" s="11">
        <f>COUNTIFS(E171:JQ171,"x")</f>
        <v>0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42" t="s">
        <v>23</v>
      </c>
      <c r="B173" s="15">
        <f>SUM(B174:B178)</f>
        <v>0</v>
      </c>
      <c r="C173" s="7">
        <f>(COUNTIFS(E174:JQ178,"x"))*20</f>
        <v>0</v>
      </c>
      <c r="D173" s="2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1"/>
      <c r="BM173" s="61"/>
      <c r="BN173" s="61"/>
      <c r="BO173" s="61"/>
      <c r="BP173" s="61"/>
      <c r="BQ173" s="61"/>
      <c r="BR173" s="61"/>
      <c r="BS173" s="61"/>
      <c r="BT173" s="61"/>
      <c r="BU173" s="61"/>
      <c r="BV173" s="61"/>
      <c r="BW173" s="61"/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61"/>
      <c r="CN173" s="61"/>
      <c r="CO173" s="61"/>
      <c r="CP173" s="61"/>
      <c r="CQ173" s="61"/>
      <c r="CR173" s="61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1"/>
      <c r="IC173" s="61"/>
      <c r="ID173" s="61"/>
      <c r="IE173" s="61"/>
      <c r="IF173" s="61"/>
      <c r="IG173" s="61"/>
      <c r="IH173" s="61"/>
      <c r="II173" s="61"/>
      <c r="IJ173" s="61"/>
      <c r="IK173" s="61"/>
      <c r="IL173" s="61"/>
      <c r="IM173" s="61"/>
      <c r="IN173" s="61"/>
      <c r="IO173" s="61"/>
      <c r="IP173" s="61"/>
      <c r="IQ173" s="61"/>
      <c r="IR173" s="61"/>
      <c r="IS173" s="61"/>
      <c r="IT173" s="61"/>
      <c r="IU173" s="61"/>
      <c r="IV173" s="61"/>
      <c r="IW173" s="61"/>
      <c r="IX173" s="61"/>
      <c r="IY173" s="61"/>
      <c r="IZ173" s="61"/>
      <c r="JA173" s="61"/>
      <c r="JB173" s="61"/>
      <c r="JC173" s="61"/>
      <c r="JD173" s="61"/>
      <c r="JE173" s="61"/>
      <c r="JF173" s="61"/>
      <c r="JG173" s="61"/>
      <c r="JH173" s="61"/>
      <c r="JI173" s="61"/>
      <c r="JJ173" s="61"/>
      <c r="JK173" s="61"/>
      <c r="JL173" s="61"/>
      <c r="JM173" s="61"/>
      <c r="JN173" s="61"/>
      <c r="JO173" s="61"/>
      <c r="JP173" s="61"/>
      <c r="JQ173" s="61"/>
    </row>
    <row r="174" spans="1:277" s="4" customFormat="1" x14ac:dyDescent="0.25">
      <c r="A174" s="11" t="s">
        <v>25</v>
      </c>
      <c r="B174" s="9">
        <f>COUNTIFS(E174:JQ174,"x")</f>
        <v>0</v>
      </c>
      <c r="C174" s="10"/>
      <c r="D174" s="21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  <c r="EE174" s="63"/>
      <c r="EF174" s="63"/>
      <c r="EG174" s="63"/>
      <c r="EH174" s="63"/>
      <c r="EI174" s="63"/>
      <c r="EJ174" s="63"/>
      <c r="EK174" s="63"/>
      <c r="EL174" s="63"/>
      <c r="EM174" s="63"/>
      <c r="EN174" s="63"/>
      <c r="EO174" s="63"/>
      <c r="EP174" s="63"/>
      <c r="EQ174" s="63"/>
      <c r="ER174" s="63"/>
      <c r="ES174" s="63"/>
      <c r="ET174" s="63"/>
      <c r="EU174" s="63"/>
      <c r="EV174" s="63"/>
      <c r="EW174" s="63"/>
      <c r="EX174" s="63"/>
      <c r="EY174" s="63"/>
      <c r="EZ174" s="63"/>
      <c r="FA174" s="63"/>
      <c r="FB174" s="63"/>
      <c r="FC174" s="63"/>
      <c r="FD174" s="63"/>
      <c r="FE174" s="63"/>
      <c r="FF174" s="63"/>
      <c r="FG174" s="63"/>
      <c r="FH174" s="63"/>
      <c r="FI174" s="63"/>
      <c r="FJ174" s="63"/>
      <c r="FK174" s="63"/>
      <c r="FL174" s="63"/>
      <c r="FM174" s="63"/>
      <c r="FN174" s="63"/>
      <c r="FO174" s="63"/>
      <c r="FP174" s="63"/>
      <c r="FQ174" s="63"/>
      <c r="FR174" s="63"/>
      <c r="FS174" s="63"/>
      <c r="FT174" s="63"/>
      <c r="FU174" s="63"/>
      <c r="FV174" s="63"/>
      <c r="FW174" s="63"/>
      <c r="FX174" s="63"/>
      <c r="FY174" s="63"/>
      <c r="FZ174" s="63"/>
      <c r="GA174" s="63"/>
      <c r="GB174" s="63"/>
      <c r="GC174" s="63"/>
      <c r="GD174" s="63"/>
      <c r="GE174" s="63"/>
      <c r="GF174" s="63"/>
      <c r="GG174" s="63"/>
      <c r="GH174" s="63"/>
      <c r="GI174" s="63"/>
      <c r="GJ174" s="63"/>
      <c r="GK174" s="63"/>
      <c r="GL174" s="63"/>
      <c r="GM174" s="63"/>
      <c r="GN174" s="63"/>
      <c r="GO174" s="63"/>
      <c r="GP174" s="63"/>
      <c r="GQ174" s="63"/>
      <c r="GR174" s="63"/>
      <c r="GS174" s="63"/>
      <c r="GT174" s="63"/>
      <c r="GU174" s="63"/>
      <c r="GV174" s="63"/>
      <c r="GW174" s="63"/>
      <c r="GX174" s="63"/>
      <c r="GY174" s="63"/>
      <c r="GZ174" s="63"/>
      <c r="HA174" s="63"/>
      <c r="HB174" s="63"/>
      <c r="HC174" s="63"/>
      <c r="HD174" s="63"/>
      <c r="HE174" s="63"/>
      <c r="HF174" s="63"/>
      <c r="HG174" s="63"/>
      <c r="HH174" s="63"/>
      <c r="HI174" s="63"/>
      <c r="HJ174" s="63"/>
      <c r="HK174" s="63"/>
      <c r="HL174" s="63"/>
      <c r="HM174" s="63"/>
      <c r="HN174" s="63"/>
      <c r="HO174" s="63"/>
      <c r="HP174" s="63"/>
      <c r="HQ174" s="63"/>
      <c r="HR174" s="63"/>
      <c r="HS174" s="63"/>
      <c r="HT174" s="63"/>
      <c r="HU174" s="63"/>
      <c r="HV174" s="63"/>
      <c r="HW174" s="63"/>
      <c r="HX174" s="63"/>
      <c r="HY174" s="63"/>
      <c r="HZ174" s="63"/>
      <c r="IA174" s="63"/>
      <c r="IB174" s="63"/>
      <c r="IC174" s="63"/>
      <c r="ID174" s="63"/>
      <c r="IE174" s="63"/>
      <c r="IF174" s="63"/>
      <c r="IG174" s="63"/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  <c r="IT174" s="63"/>
      <c r="IU174" s="63"/>
      <c r="IV174" s="63"/>
      <c r="IW174" s="63"/>
      <c r="IX174" s="63"/>
      <c r="IY174" s="63"/>
      <c r="IZ174" s="63"/>
      <c r="JA174" s="63"/>
      <c r="JB174" s="63"/>
      <c r="JC174" s="63"/>
      <c r="JD174" s="63"/>
      <c r="JE174" s="63"/>
      <c r="JF174" s="63"/>
      <c r="JG174" s="63"/>
      <c r="JH174" s="63"/>
      <c r="JI174" s="63"/>
      <c r="JJ174" s="63"/>
      <c r="JK174" s="63"/>
      <c r="JL174" s="63"/>
      <c r="JM174" s="63"/>
      <c r="JN174" s="63"/>
      <c r="JO174" s="63"/>
      <c r="JP174" s="63"/>
      <c r="JQ174" s="63"/>
    </row>
    <row r="175" spans="1:277" s="4" customFormat="1" x14ac:dyDescent="0.25">
      <c r="A175" s="11" t="s">
        <v>26</v>
      </c>
      <c r="B175" s="9">
        <f>COUNTIFS(E175:JQ175,"x")</f>
        <v>0</v>
      </c>
      <c r="C175" s="10"/>
      <c r="D175" s="21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  <c r="EE175" s="63"/>
      <c r="EF175" s="63"/>
      <c r="EG175" s="63"/>
      <c r="EH175" s="63"/>
      <c r="EI175" s="63"/>
      <c r="EJ175" s="63"/>
      <c r="EK175" s="63"/>
      <c r="EL175" s="63"/>
      <c r="EM175" s="63"/>
      <c r="EN175" s="63"/>
      <c r="EO175" s="63"/>
      <c r="EP175" s="63"/>
      <c r="EQ175" s="63"/>
      <c r="ER175" s="63"/>
      <c r="ES175" s="63"/>
      <c r="ET175" s="63"/>
      <c r="EU175" s="63"/>
      <c r="EV175" s="63"/>
      <c r="EW175" s="63"/>
      <c r="EX175" s="63"/>
      <c r="EY175" s="63"/>
      <c r="EZ175" s="63"/>
      <c r="FA175" s="63"/>
      <c r="FB175" s="63"/>
      <c r="FC175" s="63"/>
      <c r="FD175" s="63"/>
      <c r="FE175" s="63"/>
      <c r="FF175" s="63"/>
      <c r="FG175" s="63"/>
      <c r="FH175" s="63"/>
      <c r="FI175" s="63"/>
      <c r="FJ175" s="63"/>
      <c r="FK175" s="63"/>
      <c r="FL175" s="63"/>
      <c r="FM175" s="63"/>
      <c r="FN175" s="63"/>
      <c r="FO175" s="63"/>
      <c r="FP175" s="63"/>
      <c r="FQ175" s="63"/>
      <c r="FR175" s="63"/>
      <c r="FS175" s="63"/>
      <c r="FT175" s="63"/>
      <c r="FU175" s="63"/>
      <c r="FV175" s="63"/>
      <c r="FW175" s="63"/>
      <c r="FX175" s="63"/>
      <c r="FY175" s="63"/>
      <c r="FZ175" s="63"/>
      <c r="GA175" s="63"/>
      <c r="GB175" s="63"/>
      <c r="GC175" s="63"/>
      <c r="GD175" s="63"/>
      <c r="GE175" s="63"/>
      <c r="GF175" s="63"/>
      <c r="GG175" s="63"/>
      <c r="GH175" s="63"/>
      <c r="GI175" s="63"/>
      <c r="GJ175" s="63"/>
      <c r="GK175" s="63"/>
      <c r="GL175" s="63"/>
      <c r="GM175" s="63"/>
      <c r="GN175" s="63"/>
      <c r="GO175" s="63"/>
      <c r="GP175" s="63"/>
      <c r="GQ175" s="63"/>
      <c r="GR175" s="63"/>
      <c r="GS175" s="63"/>
      <c r="GT175" s="63"/>
      <c r="GU175" s="63"/>
      <c r="GV175" s="63"/>
      <c r="GW175" s="63"/>
      <c r="GX175" s="63"/>
      <c r="GY175" s="63"/>
      <c r="GZ175" s="63"/>
      <c r="HA175" s="63"/>
      <c r="HB175" s="63"/>
      <c r="HC175" s="63"/>
      <c r="HD175" s="63"/>
      <c r="HE175" s="63"/>
      <c r="HF175" s="63"/>
      <c r="HG175" s="63"/>
      <c r="HH175" s="63"/>
      <c r="HI175" s="63"/>
      <c r="HJ175" s="63"/>
      <c r="HK175" s="63"/>
      <c r="HL175" s="63"/>
      <c r="HM175" s="63"/>
      <c r="HN175" s="63"/>
      <c r="HO175" s="63"/>
      <c r="HP175" s="63"/>
      <c r="HQ175" s="63"/>
      <c r="HR175" s="63"/>
      <c r="HS175" s="63"/>
      <c r="HT175" s="63"/>
      <c r="HU175" s="63"/>
      <c r="HV175" s="63"/>
      <c r="HW175" s="63"/>
      <c r="HX175" s="63"/>
      <c r="HY175" s="63"/>
      <c r="HZ175" s="63"/>
      <c r="IA175" s="63"/>
      <c r="IB175" s="63"/>
      <c r="IC175" s="63"/>
      <c r="ID175" s="63"/>
      <c r="IE175" s="63"/>
      <c r="IF175" s="63"/>
      <c r="IG175" s="63"/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  <c r="IT175" s="63"/>
      <c r="IU175" s="63"/>
      <c r="IV175" s="63"/>
      <c r="IW175" s="63"/>
      <c r="IX175" s="63"/>
      <c r="IY175" s="63"/>
      <c r="IZ175" s="63"/>
      <c r="JA175" s="63"/>
      <c r="JB175" s="63"/>
      <c r="JC175" s="63"/>
      <c r="JD175" s="63"/>
      <c r="JE175" s="63"/>
      <c r="JF175" s="63"/>
      <c r="JG175" s="63"/>
      <c r="JH175" s="63"/>
      <c r="JI175" s="63"/>
      <c r="JJ175" s="63"/>
      <c r="JK175" s="63"/>
      <c r="JL175" s="63"/>
      <c r="JM175" s="63"/>
      <c r="JN175" s="63"/>
      <c r="JO175" s="63"/>
      <c r="JP175" s="63"/>
      <c r="JQ175" s="63"/>
    </row>
    <row r="176" spans="1:277" s="4" customFormat="1" x14ac:dyDescent="0.25">
      <c r="A176" s="11" t="s">
        <v>27</v>
      </c>
      <c r="B176" s="9">
        <f>COUNTIFS(E176:JQ176,"x")</f>
        <v>0</v>
      </c>
      <c r="C176" s="10"/>
      <c r="D176" s="21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  <c r="EE176" s="63"/>
      <c r="EF176" s="63"/>
      <c r="EG176" s="63"/>
      <c r="EH176" s="63"/>
      <c r="EI176" s="63"/>
      <c r="EJ176" s="63"/>
      <c r="EK176" s="63"/>
      <c r="EL176" s="63"/>
      <c r="EM176" s="63"/>
      <c r="EN176" s="63"/>
      <c r="EO176" s="63"/>
      <c r="EP176" s="63"/>
      <c r="EQ176" s="63"/>
      <c r="ER176" s="63"/>
      <c r="ES176" s="63"/>
      <c r="ET176" s="63"/>
      <c r="EU176" s="63"/>
      <c r="EV176" s="63"/>
      <c r="EW176" s="63"/>
      <c r="EX176" s="63"/>
      <c r="EY176" s="63"/>
      <c r="EZ176" s="63"/>
      <c r="FA176" s="63"/>
      <c r="FB176" s="63"/>
      <c r="FC176" s="63"/>
      <c r="FD176" s="63"/>
      <c r="FE176" s="63"/>
      <c r="FF176" s="63"/>
      <c r="FG176" s="63"/>
      <c r="FH176" s="63"/>
      <c r="FI176" s="63"/>
      <c r="FJ176" s="63"/>
      <c r="FK176" s="63"/>
      <c r="FL176" s="63"/>
      <c r="FM176" s="63"/>
      <c r="FN176" s="63"/>
      <c r="FO176" s="63"/>
      <c r="FP176" s="63"/>
      <c r="FQ176" s="63"/>
      <c r="FR176" s="63"/>
      <c r="FS176" s="63"/>
      <c r="FT176" s="63"/>
      <c r="FU176" s="63"/>
      <c r="FV176" s="63"/>
      <c r="FW176" s="63"/>
      <c r="FX176" s="63"/>
      <c r="FY176" s="63"/>
      <c r="FZ176" s="63"/>
      <c r="GA176" s="63"/>
      <c r="GB176" s="63"/>
      <c r="GC176" s="63"/>
      <c r="GD176" s="63"/>
      <c r="GE176" s="63"/>
      <c r="GF176" s="63"/>
      <c r="GG176" s="63"/>
      <c r="GH176" s="63"/>
      <c r="GI176" s="63"/>
      <c r="GJ176" s="63"/>
      <c r="GK176" s="63"/>
      <c r="GL176" s="63"/>
      <c r="GM176" s="63"/>
      <c r="GN176" s="63"/>
      <c r="GO176" s="63"/>
      <c r="GP176" s="63"/>
      <c r="GQ176" s="63"/>
      <c r="GR176" s="63"/>
      <c r="GS176" s="63"/>
      <c r="GT176" s="63"/>
      <c r="GU176" s="63"/>
      <c r="GV176" s="63"/>
      <c r="GW176" s="63"/>
      <c r="GX176" s="63"/>
      <c r="GY176" s="63"/>
      <c r="GZ176" s="63"/>
      <c r="HA176" s="63"/>
      <c r="HB176" s="63"/>
      <c r="HC176" s="63"/>
      <c r="HD176" s="63"/>
      <c r="HE176" s="63"/>
      <c r="HF176" s="63"/>
      <c r="HG176" s="63"/>
      <c r="HH176" s="63"/>
      <c r="HI176" s="63"/>
      <c r="HJ176" s="63"/>
      <c r="HK176" s="63"/>
      <c r="HL176" s="63"/>
      <c r="HM176" s="63"/>
      <c r="HN176" s="63"/>
      <c r="HO176" s="63"/>
      <c r="HP176" s="63"/>
      <c r="HQ176" s="63"/>
      <c r="HR176" s="63"/>
      <c r="HS176" s="63"/>
      <c r="HT176" s="63"/>
      <c r="HU176" s="63"/>
      <c r="HV176" s="63"/>
      <c r="HW176" s="63"/>
      <c r="HX176" s="63"/>
      <c r="HY176" s="63"/>
      <c r="HZ176" s="63"/>
      <c r="IA176" s="63"/>
      <c r="IB176" s="63"/>
      <c r="IC176" s="63"/>
      <c r="ID176" s="63"/>
      <c r="IE176" s="63"/>
      <c r="IF176" s="63"/>
      <c r="IG176" s="63"/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  <c r="IT176" s="63"/>
      <c r="IU176" s="63"/>
      <c r="IV176" s="63"/>
      <c r="IW176" s="63"/>
      <c r="IX176" s="63"/>
      <c r="IY176" s="63"/>
      <c r="IZ176" s="63"/>
      <c r="JA176" s="63"/>
      <c r="JB176" s="63"/>
      <c r="JC176" s="63"/>
      <c r="JD176" s="63"/>
      <c r="JE176" s="63"/>
      <c r="JF176" s="63"/>
      <c r="JG176" s="63"/>
      <c r="JH176" s="63"/>
      <c r="JI176" s="63"/>
      <c r="JJ176" s="63"/>
      <c r="JK176" s="63"/>
      <c r="JL176" s="63"/>
      <c r="JM176" s="63"/>
      <c r="JN176" s="63"/>
      <c r="JO176" s="63"/>
      <c r="JP176" s="63"/>
      <c r="JQ176" s="63"/>
    </row>
    <row r="177" spans="1:277" s="4" customFormat="1" x14ac:dyDescent="0.25">
      <c r="A177" s="9" t="s">
        <v>28</v>
      </c>
      <c r="B177" s="9">
        <f>COUNTIFS(E177:JQ177,"x")</f>
        <v>0</v>
      </c>
      <c r="C177" s="10"/>
      <c r="D177" s="21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  <c r="EE177" s="63"/>
      <c r="EF177" s="63"/>
      <c r="EG177" s="63"/>
      <c r="EH177" s="63"/>
      <c r="EI177" s="63"/>
      <c r="EJ177" s="63"/>
      <c r="EK177" s="63"/>
      <c r="EL177" s="63"/>
      <c r="EM177" s="63"/>
      <c r="EN177" s="63"/>
      <c r="EO177" s="63"/>
      <c r="EP177" s="63"/>
      <c r="EQ177" s="63"/>
      <c r="ER177" s="63"/>
      <c r="ES177" s="63"/>
      <c r="ET177" s="63"/>
      <c r="EU177" s="63"/>
      <c r="EV177" s="63"/>
      <c r="EW177" s="63"/>
      <c r="EX177" s="63"/>
      <c r="EY177" s="63"/>
      <c r="EZ177" s="63"/>
      <c r="FA177" s="63"/>
      <c r="FB177" s="63"/>
      <c r="FC177" s="63"/>
      <c r="FD177" s="63"/>
      <c r="FE177" s="63"/>
      <c r="FF177" s="63"/>
      <c r="FG177" s="63"/>
      <c r="FH177" s="63"/>
      <c r="FI177" s="63"/>
      <c r="FJ177" s="63"/>
      <c r="FK177" s="63"/>
      <c r="FL177" s="63"/>
      <c r="FM177" s="63"/>
      <c r="FN177" s="63"/>
      <c r="FO177" s="63"/>
      <c r="FP177" s="63"/>
      <c r="FQ177" s="63"/>
      <c r="FR177" s="63"/>
      <c r="FS177" s="63"/>
      <c r="FT177" s="63"/>
      <c r="FU177" s="63"/>
      <c r="FV177" s="63"/>
      <c r="FW177" s="63"/>
      <c r="FX177" s="63"/>
      <c r="FY177" s="63"/>
      <c r="FZ177" s="63"/>
      <c r="GA177" s="63"/>
      <c r="GB177" s="63"/>
      <c r="GC177" s="63"/>
      <c r="GD177" s="63"/>
      <c r="GE177" s="63"/>
      <c r="GF177" s="63"/>
      <c r="GG177" s="63"/>
      <c r="GH177" s="63"/>
      <c r="GI177" s="63"/>
      <c r="GJ177" s="63"/>
      <c r="GK177" s="63"/>
      <c r="GL177" s="63"/>
      <c r="GM177" s="63"/>
      <c r="GN177" s="63"/>
      <c r="GO177" s="63"/>
      <c r="GP177" s="63"/>
      <c r="GQ177" s="63"/>
      <c r="GR177" s="63"/>
      <c r="GS177" s="63"/>
      <c r="GT177" s="63"/>
      <c r="GU177" s="63"/>
      <c r="GV177" s="63"/>
      <c r="GW177" s="63"/>
      <c r="GX177" s="63"/>
      <c r="GY177" s="63"/>
      <c r="GZ177" s="63"/>
      <c r="HA177" s="63"/>
      <c r="HB177" s="63"/>
      <c r="HC177" s="63"/>
      <c r="HD177" s="63"/>
      <c r="HE177" s="63"/>
      <c r="HF177" s="63"/>
      <c r="HG177" s="63"/>
      <c r="HH177" s="63"/>
      <c r="HI177" s="63"/>
      <c r="HJ177" s="63"/>
      <c r="HK177" s="63"/>
      <c r="HL177" s="63"/>
      <c r="HM177" s="63"/>
      <c r="HN177" s="63"/>
      <c r="HO177" s="63"/>
      <c r="HP177" s="63"/>
      <c r="HQ177" s="63"/>
      <c r="HR177" s="63"/>
      <c r="HS177" s="63"/>
      <c r="HT177" s="63"/>
      <c r="HU177" s="63"/>
      <c r="HV177" s="63"/>
      <c r="HW177" s="63"/>
      <c r="HX177" s="63"/>
      <c r="HY177" s="63"/>
      <c r="HZ177" s="63"/>
      <c r="IA177" s="63"/>
      <c r="IB177" s="63"/>
      <c r="IC177" s="63"/>
      <c r="ID177" s="63"/>
      <c r="IE177" s="63"/>
      <c r="IF177" s="63"/>
      <c r="IG177" s="63"/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  <c r="IT177" s="63"/>
      <c r="IU177" s="63"/>
      <c r="IV177" s="63"/>
      <c r="IW177" s="63"/>
      <c r="IX177" s="63"/>
      <c r="IY177" s="63"/>
      <c r="IZ177" s="63"/>
      <c r="JA177" s="63"/>
      <c r="JB177" s="63"/>
      <c r="JC177" s="63"/>
      <c r="JD177" s="63"/>
      <c r="JE177" s="63"/>
      <c r="JF177" s="63"/>
      <c r="JG177" s="63"/>
      <c r="JH177" s="63"/>
      <c r="JI177" s="63"/>
      <c r="JJ177" s="63"/>
      <c r="JK177" s="63"/>
      <c r="JL177" s="63"/>
      <c r="JM177" s="63"/>
      <c r="JN177" s="63"/>
      <c r="JO177" s="63"/>
      <c r="JP177" s="63"/>
      <c r="JQ177" s="63"/>
    </row>
    <row r="178" spans="1:277" s="4" customFormat="1" x14ac:dyDescent="0.25">
      <c r="A178" s="9" t="s">
        <v>29</v>
      </c>
      <c r="B178" s="9">
        <f>COUNTIFS(E178:JQ178,"x")</f>
        <v>0</v>
      </c>
      <c r="C178" s="10"/>
      <c r="D178" s="21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  <c r="EE178" s="63"/>
      <c r="EF178" s="63"/>
      <c r="EG178" s="63"/>
      <c r="EH178" s="63"/>
      <c r="EI178" s="63"/>
      <c r="EJ178" s="63"/>
      <c r="EK178" s="63"/>
      <c r="EL178" s="63"/>
      <c r="EM178" s="63"/>
      <c r="EN178" s="63"/>
      <c r="EO178" s="63"/>
      <c r="EP178" s="63"/>
      <c r="EQ178" s="63"/>
      <c r="ER178" s="63"/>
      <c r="ES178" s="63"/>
      <c r="ET178" s="63"/>
      <c r="EU178" s="63"/>
      <c r="EV178" s="63"/>
      <c r="EW178" s="63"/>
      <c r="EX178" s="63"/>
      <c r="EY178" s="63"/>
      <c r="EZ178" s="63"/>
      <c r="FA178" s="63"/>
      <c r="FB178" s="63"/>
      <c r="FC178" s="63"/>
      <c r="FD178" s="63"/>
      <c r="FE178" s="63"/>
      <c r="FF178" s="63"/>
      <c r="FG178" s="63"/>
      <c r="FH178" s="63"/>
      <c r="FI178" s="63"/>
      <c r="FJ178" s="63"/>
      <c r="FK178" s="63"/>
      <c r="FL178" s="63"/>
      <c r="FM178" s="63"/>
      <c r="FN178" s="63"/>
      <c r="FO178" s="63"/>
      <c r="FP178" s="63"/>
      <c r="FQ178" s="63"/>
      <c r="FR178" s="63"/>
      <c r="FS178" s="63"/>
      <c r="FT178" s="63"/>
      <c r="FU178" s="63"/>
      <c r="FV178" s="63"/>
      <c r="FW178" s="63"/>
      <c r="FX178" s="63"/>
      <c r="FY178" s="63"/>
      <c r="FZ178" s="63"/>
      <c r="GA178" s="63"/>
      <c r="GB178" s="63"/>
      <c r="GC178" s="63"/>
      <c r="GD178" s="63"/>
      <c r="GE178" s="63"/>
      <c r="GF178" s="63"/>
      <c r="GG178" s="63"/>
      <c r="GH178" s="63"/>
      <c r="GI178" s="63"/>
      <c r="GJ178" s="63"/>
      <c r="GK178" s="63"/>
      <c r="GL178" s="63"/>
      <c r="GM178" s="63"/>
      <c r="GN178" s="63"/>
      <c r="GO178" s="63"/>
      <c r="GP178" s="63"/>
      <c r="GQ178" s="63"/>
      <c r="GR178" s="63"/>
      <c r="GS178" s="63"/>
      <c r="GT178" s="63"/>
      <c r="GU178" s="63"/>
      <c r="GV178" s="63"/>
      <c r="GW178" s="63"/>
      <c r="GX178" s="63"/>
      <c r="GY178" s="63"/>
      <c r="GZ178" s="63"/>
      <c r="HA178" s="63"/>
      <c r="HB178" s="63"/>
      <c r="HC178" s="63"/>
      <c r="HD178" s="63"/>
      <c r="HE178" s="63"/>
      <c r="HF178" s="63"/>
      <c r="HG178" s="63"/>
      <c r="HH178" s="63"/>
      <c r="HI178" s="63"/>
      <c r="HJ178" s="63"/>
      <c r="HK178" s="63"/>
      <c r="HL178" s="63"/>
      <c r="HM178" s="63"/>
      <c r="HN178" s="63"/>
      <c r="HO178" s="63"/>
      <c r="HP178" s="63"/>
      <c r="HQ178" s="63"/>
      <c r="HR178" s="63"/>
      <c r="HS178" s="63"/>
      <c r="HT178" s="63"/>
      <c r="HU178" s="63"/>
      <c r="HV178" s="63"/>
      <c r="HW178" s="63"/>
      <c r="HX178" s="63"/>
      <c r="HY178" s="63"/>
      <c r="HZ178" s="63"/>
      <c r="IA178" s="63"/>
      <c r="IB178" s="63"/>
      <c r="IC178" s="63"/>
      <c r="ID178" s="63"/>
      <c r="IE178" s="63"/>
      <c r="IF178" s="63"/>
      <c r="IG178" s="63"/>
      <c r="IH178" s="63"/>
      <c r="II178" s="63"/>
      <c r="IJ178" s="63"/>
      <c r="IK178" s="63"/>
      <c r="IL178" s="63"/>
      <c r="IM178" s="63"/>
      <c r="IN178" s="63"/>
      <c r="IO178" s="63"/>
      <c r="IP178" s="63"/>
      <c r="IQ178" s="63"/>
      <c r="IR178" s="63"/>
      <c r="IS178" s="63"/>
      <c r="IT178" s="63"/>
      <c r="IU178" s="63"/>
      <c r="IV178" s="63"/>
      <c r="IW178" s="63"/>
      <c r="IX178" s="63"/>
      <c r="IY178" s="63"/>
      <c r="IZ178" s="63"/>
      <c r="JA178" s="63"/>
      <c r="JB178" s="63"/>
      <c r="JC178" s="63"/>
      <c r="JD178" s="63"/>
      <c r="JE178" s="63"/>
      <c r="JF178" s="63"/>
      <c r="JG178" s="63"/>
      <c r="JH178" s="63"/>
      <c r="JI178" s="63"/>
      <c r="JJ178" s="63"/>
      <c r="JK178" s="63"/>
      <c r="JL178" s="63"/>
      <c r="JM178" s="63"/>
      <c r="JN178" s="63"/>
      <c r="JO178" s="63"/>
      <c r="JP178" s="63"/>
      <c r="JQ178" s="63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31</v>
      </c>
      <c r="B180" s="7">
        <f>SUM(B182+B187+B192+B197+B202+B207+B212+B217+B222+B227+B232)</f>
        <v>0</v>
      </c>
      <c r="C180" s="37">
        <f>AVERAGE(C182,C187,C192,C197,C202,C207,C212,C217,C222,C227,C232)</f>
        <v>0</v>
      </c>
      <c r="D180" s="23">
        <f>((COUNTIFS(E183:JQ235,"X"))*'avance esperado'!C180/'avance esperado'!B180*Calculos!H6)</f>
        <v>0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32</v>
      </c>
      <c r="B182" s="15">
        <f>SUM(B183:B185)</f>
        <v>0</v>
      </c>
      <c r="C182" s="7">
        <f>(COUNTIFS(E183:JQ185,"x"))*33.33333333</f>
        <v>0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28</v>
      </c>
      <c r="B183" s="9">
        <f>COUNTIFS(E183:JQ183,"x")</f>
        <v>0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</row>
    <row r="184" spans="1:277" s="4" customFormat="1" x14ac:dyDescent="0.25">
      <c r="A184" s="9" t="s">
        <v>33</v>
      </c>
      <c r="B184" s="9">
        <f>COUNTIFS(E184:JQ184,"x")</f>
        <v>0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</row>
    <row r="185" spans="1:277" s="4" customFormat="1" x14ac:dyDescent="0.25">
      <c r="A185" s="9" t="s">
        <v>34</v>
      </c>
      <c r="B185" s="9">
        <f>COUNTIFS(E185:JQ185,"x")</f>
        <v>0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35</v>
      </c>
      <c r="B187" s="15">
        <f>SUM(B188:B190)</f>
        <v>0</v>
      </c>
      <c r="C187" s="7">
        <f>(COUNTIFS(E188:JQ190,"x"))*33.33333333</f>
        <v>0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28</v>
      </c>
      <c r="B188" s="11">
        <f>COUNTIFS(E188:JQ188,"x")</f>
        <v>0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</row>
    <row r="189" spans="1:277" s="5" customFormat="1" x14ac:dyDescent="0.25">
      <c r="A189" s="11" t="s">
        <v>33</v>
      </c>
      <c r="B189" s="11">
        <f>COUNTIFS(E189:JQ189,"x")</f>
        <v>0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</row>
    <row r="190" spans="1:277" s="5" customFormat="1" x14ac:dyDescent="0.25">
      <c r="A190" s="11" t="s">
        <v>34</v>
      </c>
      <c r="B190" s="11">
        <f>COUNTIFS(E190:JQ190,"x")</f>
        <v>0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36</v>
      </c>
      <c r="B192" s="15">
        <f>SUM(B193:B195)</f>
        <v>0</v>
      </c>
      <c r="C192" s="7">
        <f>(COUNTIFS(E193:JQ195,"x"))*33.33333333</f>
        <v>0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63" s="4" customFormat="1" x14ac:dyDescent="0.25">
      <c r="A193" s="9" t="s">
        <v>28</v>
      </c>
      <c r="B193" s="9">
        <f>COUNTIFS(E193:JQ193,"x")</f>
        <v>0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</row>
    <row r="194" spans="1:63" s="4" customFormat="1" x14ac:dyDescent="0.25">
      <c r="A194" s="9" t="s">
        <v>33</v>
      </c>
      <c r="B194" s="9">
        <f>COUNTIFS(E194:JQ194,"x")</f>
        <v>0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</row>
    <row r="195" spans="1:63" s="4" customFormat="1" x14ac:dyDescent="0.25">
      <c r="A195" s="9" t="s">
        <v>34</v>
      </c>
      <c r="B195" s="9">
        <f>COUNTIFS(E195:JQ195,"x")</f>
        <v>0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</row>
    <row r="196" spans="1:63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63" x14ac:dyDescent="0.25">
      <c r="A197" s="6" t="s">
        <v>37</v>
      </c>
      <c r="B197" s="15">
        <f>SUM(B198:B200)</f>
        <v>0</v>
      </c>
      <c r="C197" s="7">
        <f>(COUNTIFS(E198:JQ200,"x"))*33.33333333</f>
        <v>0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63" s="5" customFormat="1" x14ac:dyDescent="0.25">
      <c r="A198" s="11" t="s">
        <v>28</v>
      </c>
      <c r="B198" s="11">
        <f>COUNTIFS(E198:JQ198,"x")</f>
        <v>0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</row>
    <row r="199" spans="1:63" s="5" customFormat="1" x14ac:dyDescent="0.25">
      <c r="A199" s="11" t="s">
        <v>33</v>
      </c>
      <c r="B199" s="11">
        <f>COUNTIFS(E199:JQ199,"x")</f>
        <v>0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</row>
    <row r="200" spans="1:63" s="5" customFormat="1" x14ac:dyDescent="0.25">
      <c r="A200" s="11" t="s">
        <v>34</v>
      </c>
      <c r="B200" s="11">
        <f>COUNTIFS(E200:JQ200,"x")</f>
        <v>0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</row>
    <row r="201" spans="1:63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63" x14ac:dyDescent="0.25">
      <c r="A202" s="6" t="s">
        <v>38</v>
      </c>
      <c r="B202" s="15">
        <f>SUM(B203:B205)</f>
        <v>0</v>
      </c>
      <c r="C202" s="7">
        <f>(COUNTIFS(E203:JQ205,"x"))*33.33333333</f>
        <v>0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63" s="5" customFormat="1" x14ac:dyDescent="0.25">
      <c r="A203" s="11" t="s">
        <v>28</v>
      </c>
      <c r="B203" s="11">
        <f>COUNTIFS(E203:JQ203,"x")</f>
        <v>0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</row>
    <row r="204" spans="1:63" s="5" customFormat="1" x14ac:dyDescent="0.25">
      <c r="A204" s="11" t="s">
        <v>33</v>
      </c>
      <c r="B204" s="11">
        <f>COUNTIFS(E204:JQ204,"x")</f>
        <v>0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</row>
    <row r="205" spans="1:63" s="5" customFormat="1" x14ac:dyDescent="0.25">
      <c r="A205" s="11" t="s">
        <v>34</v>
      </c>
      <c r="B205" s="11">
        <f>COUNTIFS(E205:JQ205,"x")</f>
        <v>0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</row>
    <row r="206" spans="1:63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63" s="3" customFormat="1" x14ac:dyDescent="0.25">
      <c r="A207" s="8" t="s">
        <v>39</v>
      </c>
      <c r="B207" s="15">
        <f>SUM(B208:B210)</f>
        <v>0</v>
      </c>
      <c r="C207" s="7">
        <f>(COUNTIFS(E208:JQ210,"x"))*33.33333333</f>
        <v>0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63" s="4" customFormat="1" x14ac:dyDescent="0.25">
      <c r="A208" s="9" t="s">
        <v>28</v>
      </c>
      <c r="B208" s="9">
        <f>COUNTIFS(E208:JQ208,"x")</f>
        <v>0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</row>
    <row r="209" spans="1:64" s="4" customFormat="1" x14ac:dyDescent="0.25">
      <c r="A209" s="9" t="s">
        <v>33</v>
      </c>
      <c r="B209" s="9">
        <f>COUNTIFS(E209:JQ209,"x")</f>
        <v>0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</row>
    <row r="210" spans="1:64" s="4" customFormat="1" x14ac:dyDescent="0.25">
      <c r="A210" s="9" t="s">
        <v>34</v>
      </c>
      <c r="B210" s="9">
        <f>COUNTIFS(E210:JQ210,"x")</f>
        <v>0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</row>
    <row r="211" spans="1:64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64" x14ac:dyDescent="0.25">
      <c r="A212" s="6" t="s">
        <v>40</v>
      </c>
      <c r="B212" s="15">
        <f>SUM(B213:B215)</f>
        <v>0</v>
      </c>
      <c r="C212" s="7">
        <f>(COUNTIFS(E213:JQ215,"x"))*33.33333333</f>
        <v>0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64" s="5" customFormat="1" x14ac:dyDescent="0.25">
      <c r="A213" s="11" t="s">
        <v>28</v>
      </c>
      <c r="B213" s="11">
        <f>COUNTIFS(E213:JQ213,"x")</f>
        <v>0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</row>
    <row r="214" spans="1:64" s="5" customFormat="1" x14ac:dyDescent="0.25">
      <c r="A214" s="11" t="s">
        <v>33</v>
      </c>
      <c r="B214" s="11">
        <f>COUNTIFS(E214:JQ214,"x")</f>
        <v>0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</row>
    <row r="215" spans="1:64" s="5" customFormat="1" x14ac:dyDescent="0.25">
      <c r="A215" s="11" t="s">
        <v>34</v>
      </c>
      <c r="B215" s="11">
        <f>COUNTIFS(E215:JQ215,"x")</f>
        <v>0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</row>
    <row r="216" spans="1:64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64" s="3" customFormat="1" x14ac:dyDescent="0.25">
      <c r="A217" s="8" t="s">
        <v>41</v>
      </c>
      <c r="B217" s="15">
        <f>SUM(B218:B220)</f>
        <v>0</v>
      </c>
      <c r="C217" s="7">
        <f>(COUNTIFS(E218:JQ220,"x"))*33.33333333</f>
        <v>0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64" s="4" customFormat="1" x14ac:dyDescent="0.25">
      <c r="A218" s="9" t="s">
        <v>28</v>
      </c>
      <c r="B218" s="9">
        <f>COUNTIFS(E218:JQ218,"x")</f>
        <v>0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64" s="4" customFormat="1" x14ac:dyDescent="0.25">
      <c r="A219" s="9" t="s">
        <v>33</v>
      </c>
      <c r="B219" s="9">
        <f>COUNTIFS(E219:JQ219,"x")</f>
        <v>0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64" s="4" customFormat="1" x14ac:dyDescent="0.25">
      <c r="A220" s="9" t="s">
        <v>34</v>
      </c>
      <c r="B220" s="9">
        <f>COUNTIFS(E220:JQ220,"x")</f>
        <v>0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64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64" x14ac:dyDescent="0.25">
      <c r="A222" s="6" t="s">
        <v>42</v>
      </c>
      <c r="B222" s="15">
        <f>SUM(B223:B225)</f>
        <v>0</v>
      </c>
      <c r="C222" s="7">
        <f>(COUNTIFS(E223:JQ225,"x"))*33.33333333</f>
        <v>0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64" s="5" customFormat="1" x14ac:dyDescent="0.25">
      <c r="A223" s="11" t="s">
        <v>28</v>
      </c>
      <c r="B223" s="11">
        <f>COUNTIFS(E223:JQ223,"x")</f>
        <v>0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</row>
    <row r="224" spans="1:64" s="5" customFormat="1" x14ac:dyDescent="0.25">
      <c r="A224" s="11" t="s">
        <v>33</v>
      </c>
      <c r="B224" s="11">
        <f>COUNTIFS(E224:JQ224,"x")</f>
        <v>0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</row>
    <row r="225" spans="1:63" s="5" customFormat="1" x14ac:dyDescent="0.25">
      <c r="A225" s="11" t="s">
        <v>34</v>
      </c>
      <c r="B225" s="11">
        <f>COUNTIFS(E225:JQ225,"x")</f>
        <v>0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</row>
    <row r="226" spans="1:63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63" x14ac:dyDescent="0.25">
      <c r="A227" s="6" t="s">
        <v>43</v>
      </c>
      <c r="B227" s="15">
        <f>SUM(B228:B230)</f>
        <v>0</v>
      </c>
      <c r="C227" s="7">
        <f>(COUNTIFS(E228:JQ230,"x"))*33.33333333</f>
        <v>0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63" s="5" customFormat="1" x14ac:dyDescent="0.25">
      <c r="A228" s="11" t="s">
        <v>28</v>
      </c>
      <c r="B228" s="11">
        <f>COUNTIFS(E228:JQ228,"x")</f>
        <v>0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</row>
    <row r="229" spans="1:63" s="5" customFormat="1" x14ac:dyDescent="0.25">
      <c r="A229" s="11" t="s">
        <v>33</v>
      </c>
      <c r="B229" s="11">
        <f>COUNTIFS(E229:JQ229,"x")</f>
        <v>0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</row>
    <row r="230" spans="1:63" s="5" customFormat="1" x14ac:dyDescent="0.25">
      <c r="A230" s="11" t="s">
        <v>34</v>
      </c>
      <c r="B230" s="11">
        <f>COUNTIFS(E230:JQ230,"x")</f>
        <v>0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</row>
    <row r="231" spans="1:63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63" s="3" customFormat="1" x14ac:dyDescent="0.25">
      <c r="A232" s="8" t="s">
        <v>44</v>
      </c>
      <c r="B232" s="15">
        <f>SUM(B233:B235)</f>
        <v>0</v>
      </c>
      <c r="C232" s="7">
        <f>(COUNTIFS(E233:JQ235,"x"))*33.33333333</f>
        <v>0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63" s="4" customFormat="1" x14ac:dyDescent="0.25">
      <c r="A233" s="9" t="s">
        <v>28</v>
      </c>
      <c r="B233" s="9">
        <f>COUNTIFS(E233:JQ233,"x")</f>
        <v>0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 s="4" customFormat="1" x14ac:dyDescent="0.25">
      <c r="A234" s="9" t="s">
        <v>33</v>
      </c>
      <c r="B234" s="9">
        <f>COUNTIFS(E234:JQ234,"x")</f>
        <v>0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 s="4" customFormat="1" x14ac:dyDescent="0.25">
      <c r="A235" s="9" t="s">
        <v>34</v>
      </c>
      <c r="B235" s="9">
        <f>COUNTIFS(E235:JQ235,"x")</f>
        <v>0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63" x14ac:dyDescent="0.25">
      <c r="A237" s="7" t="s">
        <v>45</v>
      </c>
      <c r="B237" s="7">
        <f>+B239+B247+B250+B251+B254+B244</f>
        <v>0</v>
      </c>
      <c r="C237" s="37">
        <f>AVERAGE(C239,C247,C250,C251,C254)</f>
        <v>0</v>
      </c>
      <c r="D237" s="23">
        <f>((COUNTIFS(E240:JQ256,"X"))*'avance esperado'!C237/'avance esperado'!B237*Calculos!H7)</f>
        <v>0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63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63" s="3" customFormat="1" x14ac:dyDescent="0.25">
      <c r="A239" s="8" t="s">
        <v>11</v>
      </c>
      <c r="B239" s="15">
        <f>SUM(B240:B242)</f>
        <v>0</v>
      </c>
      <c r="C239" s="7">
        <f>(COUNTIFS(E240:JQ242,"x"))*33.33333333</f>
        <v>0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63" s="4" customFormat="1" x14ac:dyDescent="0.25">
      <c r="A240" s="9" t="s">
        <v>46</v>
      </c>
      <c r="B240" s="9">
        <f>COUNTIFS(E240:JQ240,"x")</f>
        <v>0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277" s="4" customFormat="1" x14ac:dyDescent="0.25">
      <c r="A241" s="9" t="s">
        <v>47</v>
      </c>
      <c r="B241" s="9">
        <f>COUNTIFS(E241:JQ241,"x")</f>
        <v>0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277" s="3" customFormat="1" x14ac:dyDescent="0.25">
      <c r="A242" s="64" t="s">
        <v>48</v>
      </c>
      <c r="B242" s="64">
        <f>COUNTIFS(E242:JQ242,"x")</f>
        <v>0</v>
      </c>
      <c r="C242" s="65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14</v>
      </c>
      <c r="B244" s="15">
        <f>SUM(B245)</f>
        <v>0</v>
      </c>
      <c r="C244" s="7">
        <f>(COUNTIFS(E245:JQ245,"x"))*100</f>
        <v>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4" t="s">
        <v>49</v>
      </c>
      <c r="B245" s="64">
        <f>COUNTIFS(E245:JQ245,"x")</f>
        <v>0</v>
      </c>
      <c r="C245" s="65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19</v>
      </c>
      <c r="B247" s="15">
        <f>SUM(B248:B249)</f>
        <v>0</v>
      </c>
      <c r="C247" s="7">
        <f>(COUNTIFS(E248:JQ249,"x"))*50</f>
        <v>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46</v>
      </c>
      <c r="B248" s="9">
        <f>COUNTIFS(E248:JQ248,"x")</f>
        <v>0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277" s="4" customFormat="1" x14ac:dyDescent="0.25">
      <c r="A249" s="9" t="s">
        <v>47</v>
      </c>
      <c r="B249" s="9">
        <f>COUNTIFS(E249:JQ249,"x")</f>
        <v>0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6</v>
      </c>
      <c r="B251" s="15">
        <f>SUM(B252)</f>
        <v>0</v>
      </c>
      <c r="C251" s="7">
        <f>(COUNTIFS(E252:JQ252,"x"))*100</f>
        <v>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64</v>
      </c>
      <c r="B252" s="11">
        <f>COUNTIFS(E252:JQ252,"x")</f>
        <v>0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23</v>
      </c>
      <c r="B254" s="15">
        <f>SUM(B255:B256)</f>
        <v>0</v>
      </c>
      <c r="C254" s="7">
        <f>(COUNTIFS(E255:JQ256,"x"))*50</f>
        <v>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46</v>
      </c>
      <c r="B255" s="9">
        <f>COUNTIFS(E255:JQ255,"x")</f>
        <v>0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277" s="4" customFormat="1" x14ac:dyDescent="0.25">
      <c r="A256" s="9" t="s">
        <v>47</v>
      </c>
      <c r="B256" s="9">
        <f>COUNTIFS(E256:JQ256,"x")</f>
        <v>0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63" x14ac:dyDescent="0.25">
      <c r="A258" s="7" t="s">
        <v>51</v>
      </c>
      <c r="B258" s="7">
        <f>SUM(B260)</f>
        <v>0</v>
      </c>
      <c r="C258" s="7">
        <f>AVERAGE(C260)</f>
        <v>0</v>
      </c>
      <c r="D258" s="23">
        <f>((COUNTIFS(E261:JQ264,"X"))*'avance esperado'!C258/'avance esperado'!B258*Calculos!H8)</f>
        <v>0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63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63" x14ac:dyDescent="0.25">
      <c r="A260" s="6"/>
      <c r="B260" s="15">
        <f>SUM(B261:B264)</f>
        <v>0</v>
      </c>
      <c r="C260" s="7">
        <f>COUNTIFS(E261:JQ264,"x")*25</f>
        <v>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63" s="4" customFormat="1" x14ac:dyDescent="0.25">
      <c r="A261" s="9" t="s">
        <v>52</v>
      </c>
      <c r="B261" s="9">
        <f t="shared" ref="B261:B264" si="84">COUNTIFS(E261:JQ261,"x")</f>
        <v>0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 s="4" customFormat="1" x14ac:dyDescent="0.25">
      <c r="A262" s="9" t="s">
        <v>53</v>
      </c>
      <c r="B262" s="9">
        <f t="shared" si="84"/>
        <v>0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 s="4" customFormat="1" x14ac:dyDescent="0.25">
      <c r="A263" s="9" t="s">
        <v>54</v>
      </c>
      <c r="B263" s="9">
        <f t="shared" si="84"/>
        <v>0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 s="4" customFormat="1" x14ac:dyDescent="0.25">
      <c r="A264" s="9" t="s">
        <v>55</v>
      </c>
      <c r="B264" s="9">
        <f t="shared" si="84"/>
        <v>0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63" x14ac:dyDescent="0.25">
      <c r="A266" s="7" t="s">
        <v>56</v>
      </c>
      <c r="B266" s="7">
        <f>SUM(B268+B274+B280+B286+B292+B298+B304+B310+B316+B322+B328+B334+B340+B346)</f>
        <v>0</v>
      </c>
      <c r="C266" s="41">
        <f>AVERAGE(C268,C274,C280,C286,C292,C298,C304,C310,C316,C322,C328,C334,C340,C346)</f>
        <v>0</v>
      </c>
      <c r="D266" s="40">
        <f>((COUNTIFS(E269:JQ350,"X"))*'avance esperado'!C266/'avance esperado'!B266*Calculos!H9)</f>
        <v>0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63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63" s="3" customFormat="1" x14ac:dyDescent="0.25">
      <c r="A268" s="8" t="s">
        <v>6</v>
      </c>
      <c r="B268" s="15">
        <f>SUM(B269:B272)</f>
        <v>0</v>
      </c>
      <c r="C268" s="7">
        <f>COUNTIFS(E269:JQ272,"x")*25</f>
        <v>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63" s="4" customFormat="1" x14ac:dyDescent="0.25">
      <c r="A269" s="9" t="s">
        <v>57</v>
      </c>
      <c r="B269" s="9">
        <f>COUNTIFS(E269:JQ269,"x")</f>
        <v>0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 s="4" customFormat="1" x14ac:dyDescent="0.25">
      <c r="A270" s="9" t="s">
        <v>58</v>
      </c>
      <c r="B270" s="9">
        <f>COUNTIFS(E270:JQ270,"x")</f>
        <v>0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 s="4" customFormat="1" x14ac:dyDescent="0.25">
      <c r="A271" s="9" t="s">
        <v>59</v>
      </c>
      <c r="B271" s="9">
        <f>COUNTIFS(E271:JQ271,"x")</f>
        <v>0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 s="4" customFormat="1" x14ac:dyDescent="0.25">
      <c r="A272" s="9" t="s">
        <v>60</v>
      </c>
      <c r="B272" s="9">
        <f>COUNTIFS(E272:JQ272,"x")</f>
        <v>0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63" x14ac:dyDescent="0.25">
      <c r="A274" s="6" t="s">
        <v>11</v>
      </c>
      <c r="B274" s="15">
        <f>SUM(B275:B278)</f>
        <v>0</v>
      </c>
      <c r="C274" s="7">
        <f>COUNTIFS(E275:JQ278,"x")*25</f>
        <v>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63" s="5" customFormat="1" x14ac:dyDescent="0.25">
      <c r="A275" s="11" t="s">
        <v>57</v>
      </c>
      <c r="B275" s="11">
        <f>COUNTIFS(E275:JQ275,"x")</f>
        <v>0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</row>
    <row r="276" spans="1:63" s="5" customFormat="1" x14ac:dyDescent="0.25">
      <c r="A276" s="11" t="s">
        <v>58</v>
      </c>
      <c r="B276" s="11">
        <f>COUNTIFS(E276:JQ276,"x")</f>
        <v>0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</row>
    <row r="277" spans="1:63" s="5" customFormat="1" x14ac:dyDescent="0.25">
      <c r="A277" s="11" t="s">
        <v>59</v>
      </c>
      <c r="B277" s="11">
        <f>COUNTIFS(E277:JQ277,"x")</f>
        <v>0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</row>
    <row r="278" spans="1:63" s="5" customFormat="1" x14ac:dyDescent="0.25">
      <c r="A278" s="11" t="s">
        <v>60</v>
      </c>
      <c r="B278" s="11">
        <f>COUNTIFS(E278:JQ278,"x")</f>
        <v>0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</row>
    <row r="279" spans="1:63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63" s="3" customFormat="1" x14ac:dyDescent="0.25">
      <c r="A280" s="8" t="s">
        <v>12</v>
      </c>
      <c r="B280" s="15">
        <f>SUM(B281:B284)</f>
        <v>0</v>
      </c>
      <c r="C280" s="7">
        <f>COUNTIFS(E281:JQ284,"x")*25</f>
        <v>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63" s="4" customFormat="1" x14ac:dyDescent="0.25">
      <c r="A281" s="9" t="s">
        <v>57</v>
      </c>
      <c r="B281" s="9">
        <f>COUNTIFS(E281:JQ281,"x")</f>
        <v>0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 s="4" customFormat="1" x14ac:dyDescent="0.25">
      <c r="A282" s="9" t="s">
        <v>58</v>
      </c>
      <c r="B282" s="9">
        <f>COUNTIFS(E282:JQ282,"x")</f>
        <v>0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 s="4" customFormat="1" x14ac:dyDescent="0.25">
      <c r="A283" s="9" t="s">
        <v>59</v>
      </c>
      <c r="B283" s="9">
        <f>COUNTIFS(E283:JQ283,"x")</f>
        <v>0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 s="4" customFormat="1" x14ac:dyDescent="0.25">
      <c r="A284" s="9" t="s">
        <v>60</v>
      </c>
      <c r="B284" s="9">
        <f>COUNTIFS(E284:JQ284,"x")</f>
        <v>0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63" x14ac:dyDescent="0.25">
      <c r="A286" s="6" t="s">
        <v>30</v>
      </c>
      <c r="B286" s="15">
        <f>SUM(B287:B290)</f>
        <v>0</v>
      </c>
      <c r="C286" s="7">
        <f>COUNTIFS(E287:JQ290,"x")*25</f>
        <v>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63" s="5" customFormat="1" x14ac:dyDescent="0.25">
      <c r="A287" s="11" t="s">
        <v>57</v>
      </c>
      <c r="B287" s="11">
        <f>COUNTIFS(E287:JQ287,"x")</f>
        <v>0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</row>
    <row r="288" spans="1:63" s="5" customFormat="1" x14ac:dyDescent="0.25">
      <c r="A288" s="11" t="s">
        <v>58</v>
      </c>
      <c r="B288" s="11">
        <f>COUNTIFS(E288:JQ288,"x")</f>
        <v>0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</row>
    <row r="289" spans="1:63" s="5" customFormat="1" x14ac:dyDescent="0.25">
      <c r="A289" s="11" t="s">
        <v>59</v>
      </c>
      <c r="B289" s="11">
        <f>COUNTIFS(E289:JQ289,"x")</f>
        <v>0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</row>
    <row r="290" spans="1:63" s="5" customFormat="1" x14ac:dyDescent="0.25">
      <c r="A290" s="11" t="s">
        <v>60</v>
      </c>
      <c r="B290" s="11">
        <f>COUNTIFS(E290:JQ290,"x")</f>
        <v>0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</row>
    <row r="291" spans="1:63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63" s="3" customFormat="1" x14ac:dyDescent="0.25">
      <c r="A292" s="8" t="s">
        <v>14</v>
      </c>
      <c r="B292" s="15">
        <f>SUM(B293:B296)</f>
        <v>0</v>
      </c>
      <c r="C292" s="7">
        <f>COUNTIFS(E293:JQ296,"x")*25</f>
        <v>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63" s="4" customFormat="1" x14ac:dyDescent="0.25">
      <c r="A293" s="9" t="s">
        <v>57</v>
      </c>
      <c r="B293" s="9">
        <f>COUNTIFS(E293:JQ293,"x")</f>
        <v>0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 s="4" customFormat="1" x14ac:dyDescent="0.25">
      <c r="A294" s="9" t="s">
        <v>58</v>
      </c>
      <c r="B294" s="9">
        <f>COUNTIFS(E294:JQ294,"x")</f>
        <v>0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 s="4" customFormat="1" x14ac:dyDescent="0.25">
      <c r="A295" s="9" t="s">
        <v>59</v>
      </c>
      <c r="B295" s="9">
        <f>COUNTIFS(E295:JQ295,"x")</f>
        <v>0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 s="4" customFormat="1" x14ac:dyDescent="0.25">
      <c r="A296" s="9" t="s">
        <v>60</v>
      </c>
      <c r="B296" s="9">
        <f>COUNTIFS(E296:JQ296,"x")</f>
        <v>0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63" x14ac:dyDescent="0.25">
      <c r="A298" s="6" t="s">
        <v>15</v>
      </c>
      <c r="B298" s="15">
        <f>SUM(B299:B302)</f>
        <v>0</v>
      </c>
      <c r="C298" s="7">
        <f>COUNTIFS(E299:JQ302,"x")*25</f>
        <v>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63" s="5" customFormat="1" x14ac:dyDescent="0.25">
      <c r="A299" s="11" t="s">
        <v>57</v>
      </c>
      <c r="B299" s="11">
        <f>COUNTIFS(E299:JQ299,"x")</f>
        <v>0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</row>
    <row r="300" spans="1:63" s="5" customFormat="1" x14ac:dyDescent="0.25">
      <c r="A300" s="11" t="s">
        <v>58</v>
      </c>
      <c r="B300" s="11">
        <f>COUNTIFS(E300:JQ300,"x")</f>
        <v>0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</row>
    <row r="301" spans="1:63" s="5" customFormat="1" x14ac:dyDescent="0.25">
      <c r="A301" s="11" t="s">
        <v>59</v>
      </c>
      <c r="B301" s="11">
        <f>COUNTIFS(E301:JQ301,"x")</f>
        <v>0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</row>
    <row r="302" spans="1:63" s="5" customFormat="1" x14ac:dyDescent="0.25">
      <c r="A302" s="11" t="s">
        <v>60</v>
      </c>
      <c r="B302" s="11">
        <f>COUNTIFS(E302:JQ302,"x")</f>
        <v>0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</row>
    <row r="303" spans="1:63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63" x14ac:dyDescent="0.25">
      <c r="A304" s="6" t="s">
        <v>16</v>
      </c>
      <c r="B304" s="15">
        <f>SUM(B305:B308)</f>
        <v>0</v>
      </c>
      <c r="C304" s="7">
        <f>COUNTIFS(E305:JQ308,"x")*25</f>
        <v>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63" s="5" customFormat="1" x14ac:dyDescent="0.25">
      <c r="A305" s="11" t="s">
        <v>57</v>
      </c>
      <c r="B305" s="11">
        <f>COUNTIFS(E305:JQ305,"x")</f>
        <v>0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</row>
    <row r="306" spans="1:63" s="5" customFormat="1" x14ac:dyDescent="0.25">
      <c r="A306" s="11" t="s">
        <v>58</v>
      </c>
      <c r="B306" s="11">
        <f>COUNTIFS(E306:JQ306,"x")</f>
        <v>0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</row>
    <row r="307" spans="1:63" s="5" customFormat="1" x14ac:dyDescent="0.25">
      <c r="A307" s="11" t="s">
        <v>59</v>
      </c>
      <c r="B307" s="11">
        <f>COUNTIFS(E307:JQ307,"x")</f>
        <v>0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</row>
    <row r="308" spans="1:63" s="5" customFormat="1" x14ac:dyDescent="0.25">
      <c r="A308" s="11" t="s">
        <v>60</v>
      </c>
      <c r="B308" s="11">
        <f>COUNTIFS(E308:JQ308,"x")</f>
        <v>0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</row>
    <row r="309" spans="1:63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63" s="3" customFormat="1" x14ac:dyDescent="0.25">
      <c r="A310" s="8" t="s">
        <v>17</v>
      </c>
      <c r="B310" s="15">
        <f>SUM(B311:B314)</f>
        <v>0</v>
      </c>
      <c r="C310" s="7">
        <f>COUNTIFS(E311:JQ314,"x")*25</f>
        <v>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63" s="4" customFormat="1" x14ac:dyDescent="0.25">
      <c r="A311" s="9" t="s">
        <v>57</v>
      </c>
      <c r="B311" s="9">
        <f>COUNTIFS(E311:JQ311,"x")</f>
        <v>0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 s="4" customFormat="1" x14ac:dyDescent="0.25">
      <c r="A312" s="9" t="s">
        <v>58</v>
      </c>
      <c r="B312" s="9">
        <f>COUNTIFS(E312:JQ312,"x")</f>
        <v>0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 s="4" customFormat="1" x14ac:dyDescent="0.25">
      <c r="A313" s="9" t="s">
        <v>59</v>
      </c>
      <c r="B313" s="9">
        <f>COUNTIFS(E313:JQ313,"x")</f>
        <v>0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 s="4" customFormat="1" x14ac:dyDescent="0.25">
      <c r="A314" s="9" t="s">
        <v>60</v>
      </c>
      <c r="B314" s="9">
        <f>COUNTIFS(E314:JQ314,"x")</f>
        <v>0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63" x14ac:dyDescent="0.25">
      <c r="A316" s="6" t="s">
        <v>18</v>
      </c>
      <c r="B316" s="15">
        <f>SUM(B317:B320)</f>
        <v>0</v>
      </c>
      <c r="C316" s="7">
        <f>COUNTIFS(E317:JQ320,"x")*25</f>
        <v>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63" s="5" customFormat="1" x14ac:dyDescent="0.25">
      <c r="A317" s="11" t="s">
        <v>57</v>
      </c>
      <c r="B317" s="11">
        <f>COUNTIFS(E317:JQ317,"x")</f>
        <v>0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</row>
    <row r="318" spans="1:63" s="5" customFormat="1" x14ac:dyDescent="0.25">
      <c r="A318" s="11" t="s">
        <v>58</v>
      </c>
      <c r="B318" s="11">
        <f>COUNTIFS(E318:JQ318,"x")</f>
        <v>0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</row>
    <row r="319" spans="1:63" s="5" customFormat="1" x14ac:dyDescent="0.25">
      <c r="A319" s="11" t="s">
        <v>59</v>
      </c>
      <c r="B319" s="11">
        <f>COUNTIFS(E319:JQ319,"x")</f>
        <v>0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</row>
    <row r="320" spans="1:63" s="5" customFormat="1" x14ac:dyDescent="0.25">
      <c r="A320" s="11" t="s">
        <v>60</v>
      </c>
      <c r="B320" s="11">
        <f>COUNTIFS(E320:JQ320,"x")</f>
        <v>0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</row>
    <row r="321" spans="1:63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63" s="3" customFormat="1" x14ac:dyDescent="0.25">
      <c r="A322" s="8" t="s">
        <v>19</v>
      </c>
      <c r="B322" s="15">
        <f>SUM(B323:B326)</f>
        <v>0</v>
      </c>
      <c r="C322" s="7">
        <f>COUNTIFS(E323:JQ326,"x")*25</f>
        <v>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63" s="4" customFormat="1" x14ac:dyDescent="0.25">
      <c r="A323" s="9" t="s">
        <v>57</v>
      </c>
      <c r="B323" s="9">
        <f>COUNTIFS(E323:JQ323,"x")</f>
        <v>0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 s="4" customFormat="1" x14ac:dyDescent="0.25">
      <c r="A324" s="9" t="s">
        <v>58</v>
      </c>
      <c r="B324" s="9">
        <f>COUNTIFS(E324:JQ324,"x")</f>
        <v>0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 s="4" customFormat="1" x14ac:dyDescent="0.25">
      <c r="A325" s="9" t="s">
        <v>59</v>
      </c>
      <c r="B325" s="9">
        <f>COUNTIFS(E325:JQ325,"x")</f>
        <v>0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 s="4" customFormat="1" x14ac:dyDescent="0.25">
      <c r="A326" s="9" t="s">
        <v>60</v>
      </c>
      <c r="B326" s="9">
        <f>COUNTIFS(E326:JQ326,"x")</f>
        <v>0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63" x14ac:dyDescent="0.25">
      <c r="A328" s="6" t="s">
        <v>20</v>
      </c>
      <c r="B328" s="15">
        <f>SUM(B329:B332)</f>
        <v>0</v>
      </c>
      <c r="C328" s="7">
        <f>COUNTIFS(E329:JQ332,"x")*25</f>
        <v>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63" s="5" customFormat="1" x14ac:dyDescent="0.25">
      <c r="A329" s="11" t="s">
        <v>57</v>
      </c>
      <c r="B329" s="11">
        <f>COUNTIFS(E329:JQ329,"x")</f>
        <v>0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</row>
    <row r="330" spans="1:63" s="5" customFormat="1" x14ac:dyDescent="0.25">
      <c r="A330" s="11" t="s">
        <v>58</v>
      </c>
      <c r="B330" s="11">
        <f>COUNTIFS(E330:JQ330,"x")</f>
        <v>0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</row>
    <row r="331" spans="1:63" s="5" customFormat="1" x14ac:dyDescent="0.25">
      <c r="A331" s="11" t="s">
        <v>59</v>
      </c>
      <c r="B331" s="11">
        <f>COUNTIFS(E331:JQ331,"x")</f>
        <v>0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</row>
    <row r="332" spans="1:63" s="5" customFormat="1" x14ac:dyDescent="0.25">
      <c r="A332" s="11" t="s">
        <v>60</v>
      </c>
      <c r="B332" s="11">
        <f>COUNTIFS(E332:JQ332,"x")</f>
        <v>0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</row>
    <row r="333" spans="1:63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63" s="3" customFormat="1" x14ac:dyDescent="0.25">
      <c r="A334" s="8" t="s">
        <v>21</v>
      </c>
      <c r="B334" s="15">
        <f>SUM(B335:B338)</f>
        <v>0</v>
      </c>
      <c r="C334" s="7">
        <f>COUNTIFS(E335:JQ338,"x")*25</f>
        <v>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63" s="4" customFormat="1" x14ac:dyDescent="0.25">
      <c r="A335" s="9" t="s">
        <v>57</v>
      </c>
      <c r="B335" s="9">
        <f>COUNTIFS(E335:JQ335,"x")</f>
        <v>0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 s="4" customFormat="1" x14ac:dyDescent="0.25">
      <c r="A336" s="9" t="s">
        <v>58</v>
      </c>
      <c r="B336" s="9">
        <f>COUNTIFS(E336:JQ336,"x")</f>
        <v>0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195" s="4" customFormat="1" x14ac:dyDescent="0.25">
      <c r="A337" s="9" t="s">
        <v>59</v>
      </c>
      <c r="B337" s="9">
        <f>COUNTIFS(E337:JQ337,"x")</f>
        <v>0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195" s="4" customFormat="1" x14ac:dyDescent="0.25">
      <c r="A338" s="9" t="s">
        <v>60</v>
      </c>
      <c r="B338" s="9">
        <f>COUNTIFS(E338:JQ338,"x")</f>
        <v>0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195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195" x14ac:dyDescent="0.25">
      <c r="A340" s="6" t="s">
        <v>22</v>
      </c>
      <c r="B340" s="15">
        <f>SUM(B341:B344)</f>
        <v>0</v>
      </c>
      <c r="C340" s="7">
        <f>COUNTIFS(E341:JQ344,"x")*25</f>
        <v>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195" s="5" customFormat="1" x14ac:dyDescent="0.25">
      <c r="A341" s="11" t="s">
        <v>57</v>
      </c>
      <c r="B341" s="11">
        <f>COUNTIFS(E341:JQ341,"x")</f>
        <v>0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</row>
    <row r="342" spans="1:195" s="5" customFormat="1" x14ac:dyDescent="0.25">
      <c r="A342" s="11" t="s">
        <v>58</v>
      </c>
      <c r="B342" s="11">
        <f>COUNTIFS(E342:JQ342,"x")</f>
        <v>0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</row>
    <row r="343" spans="1:195" s="5" customFormat="1" x14ac:dyDescent="0.25">
      <c r="A343" s="11" t="s">
        <v>59</v>
      </c>
      <c r="B343" s="11">
        <f>COUNTIFS(E343:JQ343,"x")</f>
        <v>0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</row>
    <row r="344" spans="1:195" s="5" customFormat="1" x14ac:dyDescent="0.25">
      <c r="A344" s="11" t="s">
        <v>60</v>
      </c>
      <c r="B344" s="11">
        <f>COUNTIFS(E344:JQ344,"x")</f>
        <v>0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</row>
    <row r="345" spans="1:195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195" s="3" customFormat="1" x14ac:dyDescent="0.25">
      <c r="A346" s="8" t="s">
        <v>23</v>
      </c>
      <c r="B346" s="15">
        <f>SUM(B347:B350)</f>
        <v>0</v>
      </c>
      <c r="C346" s="7">
        <f>COUNTIFS(E347:JQ350,"x")*25</f>
        <v>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195" s="4" customFormat="1" x14ac:dyDescent="0.25">
      <c r="A347" s="9" t="s">
        <v>57</v>
      </c>
      <c r="B347" s="9">
        <f>COUNTIFS(E347:JQ347,"x")</f>
        <v>0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195" s="4" customFormat="1" x14ac:dyDescent="0.25">
      <c r="A348" s="9" t="s">
        <v>58</v>
      </c>
      <c r="B348" s="9">
        <f>COUNTIFS(E348:JQ348,"x")</f>
        <v>0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195" s="4" customFormat="1" x14ac:dyDescent="0.25">
      <c r="A349" s="9" t="s">
        <v>59</v>
      </c>
      <c r="B349" s="9">
        <f>COUNTIFS(E349:JQ349,"x")</f>
        <v>0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195" s="4" customFormat="1" x14ac:dyDescent="0.25">
      <c r="A350" s="9" t="s">
        <v>60</v>
      </c>
      <c r="B350" s="9">
        <f>COUNTIFS(E350:JQ350,"x")</f>
        <v>0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195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195" ht="15.75" thickBot="1" x14ac:dyDescent="0.3">
      <c r="A352" s="77" t="s">
        <v>61</v>
      </c>
      <c r="B352" s="78"/>
      <c r="C352" s="79"/>
      <c r="D352" s="38">
        <f>SUM(D9:D350)</f>
        <v>9.8977466559999989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_4"/>
    <protectedRange password="C1ED" sqref="GD226:HG226 GW247:GX247 BQ179:BR180 BL172:BO187 BP181:BR187 EC183:HG183 EH206:EY212 EW213:EY235 EC206:EG235 CL188:CX239 BP172:BP179 DZ83:GD178 HI83:HI131 GW250:GX250 BL188:CK241 BL83:CV171 BQ172:CV178 BS179:CX187 GQ253:GV262 HJ83:IN178 HH179:IN210 HI136 CL240:GP241 CY179:HG182 CY236:HG239 IO83:JQ210 GY247:JQ250 GD211:JQ225 HH226:JQ239 BL263:JQ350 FA227:HG235 EC184:EY205 FA184:HG210 FA211:GC226 EZ184:EZ235 GW240:JQ243 GW251:JQ262 BL242:GP243 GW246:JQ246 BL246:GP262" name="Rango1_1_1"/>
    <protectedRange password="C1ED" sqref="GV250 GV248:GX249 GQ240:GV243 GQ251:GV252 GV246:GV247 GQ246:GU250" name="Rango1_3_1_1"/>
    <protectedRange password="C1ED" sqref="BL244:GP245 GW244:JQ245" name="Rango1_1"/>
    <protectedRange password="C1ED" sqref="GQ244:GV245" name="Rango1_3_1"/>
  </protectedRanges>
  <mergeCells count="32">
    <mergeCell ref="A352:C352"/>
    <mergeCell ref="CR5:CV5"/>
    <mergeCell ref="DV5:DZ5"/>
    <mergeCell ref="FA5:FE5"/>
    <mergeCell ref="E4:AI4"/>
    <mergeCell ref="AJ4:BK4"/>
    <mergeCell ref="BL4:CP4"/>
    <mergeCell ref="CQ4:DT4"/>
    <mergeCell ref="DU4:EY4"/>
    <mergeCell ref="D1:D7"/>
    <mergeCell ref="F6:J6"/>
    <mergeCell ref="F5:J5"/>
    <mergeCell ref="B1:B7"/>
    <mergeCell ref="C1:C7"/>
    <mergeCell ref="AK6:AO6"/>
    <mergeCell ref="BM6:BQ6"/>
    <mergeCell ref="EZ4:GC4"/>
    <mergeCell ref="GD4:HH4"/>
    <mergeCell ref="HI4:IM4"/>
    <mergeCell ref="IN4:JQ4"/>
    <mergeCell ref="GE5:GI5"/>
    <mergeCell ref="HJ5:HN5"/>
    <mergeCell ref="IO5:IS5"/>
    <mergeCell ref="CR6:CV6"/>
    <mergeCell ref="DV6:DZ6"/>
    <mergeCell ref="AK5:AO5"/>
    <mergeCell ref="BM5:BQ5"/>
    <mergeCell ref="JR6:JY6"/>
    <mergeCell ref="FA6:FE6"/>
    <mergeCell ref="GE6:GI6"/>
    <mergeCell ref="HJ6:HN6"/>
    <mergeCell ref="IO6:IS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83"/>
  <sheetViews>
    <sheetView tabSelected="1" zoomScale="55" zoomScaleNormal="55" workbookViewId="0">
      <selection activeCell="N15" sqref="N15"/>
    </sheetView>
  </sheetViews>
  <sheetFormatPr baseColWidth="10" defaultColWidth="9.140625" defaultRowHeight="15" x14ac:dyDescent="0.25"/>
  <cols>
    <col min="1" max="1" width="50.85546875" style="43" bestFit="1" customWidth="1"/>
    <col min="2" max="2" width="14" style="43" customWidth="1"/>
    <col min="3" max="3" width="17.7109375" style="43" bestFit="1" customWidth="1"/>
    <col min="4" max="4" width="11.5703125" style="43" bestFit="1" customWidth="1"/>
    <col min="5" max="5" width="6.140625" style="43" customWidth="1"/>
    <col min="6" max="6" width="11.140625" style="43" customWidth="1"/>
    <col min="7" max="7" width="7" style="43" bestFit="1" customWidth="1"/>
    <col min="8" max="8" width="9" style="43" bestFit="1" customWidth="1"/>
    <col min="9" max="9" width="1" style="43" customWidth="1"/>
    <col min="10" max="10" width="7.7109375" style="43" bestFit="1" customWidth="1"/>
    <col min="11" max="11" width="8.140625" style="43" bestFit="1" customWidth="1"/>
    <col min="12" max="12" width="6.42578125" style="43" customWidth="1"/>
    <col min="13" max="13" width="9.140625" style="43"/>
    <col min="14" max="14" width="10" style="43" bestFit="1" customWidth="1"/>
    <col min="15" max="16384" width="9.140625" style="43"/>
  </cols>
  <sheetData>
    <row r="1" spans="1:5" ht="15" customHeight="1" x14ac:dyDescent="0.25">
      <c r="A1" s="50"/>
      <c r="B1" s="82" t="s">
        <v>65</v>
      </c>
      <c r="C1" s="82" t="s">
        <v>66</v>
      </c>
      <c r="D1" s="50"/>
      <c r="E1" s="50"/>
    </row>
    <row r="2" spans="1:5" x14ac:dyDescent="0.25">
      <c r="A2" s="50"/>
      <c r="B2" s="82"/>
      <c r="C2" s="82"/>
      <c r="D2" s="50"/>
      <c r="E2" s="50"/>
    </row>
    <row r="3" spans="1:5" x14ac:dyDescent="0.25">
      <c r="A3" s="50"/>
      <c r="B3" s="82"/>
      <c r="C3" s="82"/>
      <c r="D3" s="50"/>
      <c r="E3" s="50"/>
    </row>
    <row r="4" spans="1:5" x14ac:dyDescent="0.25">
      <c r="A4" s="50"/>
      <c r="B4" s="82"/>
      <c r="C4" s="82"/>
      <c r="D4" s="50"/>
      <c r="E4" s="50"/>
    </row>
    <row r="5" spans="1:5" x14ac:dyDescent="0.25">
      <c r="A5" s="50"/>
      <c r="B5" s="82"/>
      <c r="C5" s="82"/>
      <c r="D5" s="50"/>
      <c r="E5" s="50"/>
    </row>
    <row r="6" spans="1:5" x14ac:dyDescent="0.25">
      <c r="A6" s="51"/>
      <c r="B6" s="82"/>
      <c r="C6" s="82"/>
      <c r="D6" s="50"/>
      <c r="E6" s="50"/>
    </row>
    <row r="7" spans="1:5" x14ac:dyDescent="0.25">
      <c r="A7" s="51"/>
      <c r="B7" s="82"/>
      <c r="C7" s="82"/>
      <c r="D7" s="50"/>
      <c r="E7" s="50"/>
    </row>
    <row r="8" spans="1:5" x14ac:dyDescent="0.25">
      <c r="A8" s="51" t="s">
        <v>96</v>
      </c>
      <c r="B8" s="52">
        <v>0</v>
      </c>
      <c r="C8" s="52">
        <v>0</v>
      </c>
      <c r="D8" s="50"/>
      <c r="E8" s="50"/>
    </row>
    <row r="9" spans="1:5" x14ac:dyDescent="0.25">
      <c r="A9" s="51">
        <v>46023</v>
      </c>
      <c r="B9" s="52">
        <f>'avance esperado'!K6/100</f>
        <v>9.897213365334398E-2</v>
      </c>
      <c r="C9" s="52">
        <f>'avance realizado'!K6/100</f>
        <v>9.897213365334398E-2</v>
      </c>
      <c r="D9" s="50"/>
      <c r="E9" s="50"/>
    </row>
    <row r="10" spans="1:5" x14ac:dyDescent="0.25">
      <c r="A10" s="51">
        <v>46054</v>
      </c>
      <c r="B10" s="52">
        <f>'avance esperado'!AP5/100</f>
        <v>0.19026893365334396</v>
      </c>
      <c r="C10" s="52">
        <f>'avance realizado'!AP5/100</f>
        <v>9.897213365334398E-2</v>
      </c>
      <c r="D10" s="50"/>
      <c r="E10" s="50"/>
    </row>
    <row r="11" spans="1:5" x14ac:dyDescent="0.25">
      <c r="A11" s="51">
        <v>46082</v>
      </c>
      <c r="B11" s="52">
        <f>'avance esperado'!BR5/100</f>
        <v>0.28156573365334397</v>
      </c>
      <c r="C11" s="52">
        <f>'avance realizado'!BR5/100</f>
        <v>9.897213365334398E-2</v>
      </c>
      <c r="D11" s="55"/>
      <c r="E11" s="55"/>
    </row>
    <row r="12" spans="1:5" x14ac:dyDescent="0.25">
      <c r="A12" s="51">
        <v>46113</v>
      </c>
      <c r="B12" s="52">
        <f>'avance esperado'!CW5/100</f>
        <v>0.37934571585987187</v>
      </c>
      <c r="C12" s="52">
        <f>'avance realizado'!CW5/100</f>
        <v>9.897213365334398E-2</v>
      </c>
      <c r="D12" s="50"/>
      <c r="E12" s="50"/>
    </row>
    <row r="13" spans="1:5" x14ac:dyDescent="0.25">
      <c r="A13" s="51">
        <v>46143</v>
      </c>
      <c r="B13" s="52">
        <f>'avance esperado'!EA5/100</f>
        <v>0.50781971362153189</v>
      </c>
      <c r="C13" s="52">
        <f>'avance realizado'!EA5/100</f>
        <v>9.897213365334398E-2</v>
      </c>
      <c r="D13" s="50"/>
      <c r="E13" s="50"/>
    </row>
    <row r="14" spans="1:5" x14ac:dyDescent="0.25">
      <c r="A14" s="51">
        <v>46174</v>
      </c>
      <c r="B14" s="52">
        <f>'avance esperado'!FF5/100</f>
        <v>0.62833459409344206</v>
      </c>
      <c r="C14" s="52">
        <f>'avance realizado'!FF5/100</f>
        <v>9.897213365334398E-2</v>
      </c>
      <c r="D14" s="50"/>
      <c r="E14" s="50"/>
    </row>
    <row r="15" spans="1:5" x14ac:dyDescent="0.25">
      <c r="A15" s="51">
        <v>46204</v>
      </c>
      <c r="B15" s="52">
        <f>'avance esperado'!GJ5/100</f>
        <v>0.7285307409120082</v>
      </c>
      <c r="C15" s="52">
        <f>'avance realizado'!GJ5/100</f>
        <v>9.897213365334398E-2</v>
      </c>
      <c r="D15" s="50"/>
      <c r="E15" s="50"/>
    </row>
    <row r="16" spans="1:5" x14ac:dyDescent="0.25">
      <c r="A16" s="51">
        <v>46235</v>
      </c>
      <c r="B16" s="52">
        <f>'avance esperado'!HO5/100</f>
        <v>0.85498994091200831</v>
      </c>
      <c r="C16" s="52">
        <f>'avance realizado'!HO5/100</f>
        <v>9.897213365334398E-2</v>
      </c>
      <c r="D16" s="50"/>
      <c r="E16" s="50"/>
    </row>
    <row r="17" spans="1:34" x14ac:dyDescent="0.25">
      <c r="A17" s="51">
        <v>46266</v>
      </c>
      <c r="B17" s="52">
        <f>'avance esperado'!IT5/100</f>
        <v>0.9996533409120083</v>
      </c>
      <c r="C17" s="52">
        <f>'avance realizado'!IT5/100</f>
        <v>9.897213365334398E-2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</row>
    <row r="18" spans="1:34" x14ac:dyDescent="0.25">
      <c r="A18" s="51"/>
      <c r="B18" s="52"/>
      <c r="C18" s="52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 x14ac:dyDescent="0.25">
      <c r="A19" s="51"/>
      <c r="B19" s="52"/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6" spans="1:34" x14ac:dyDescent="0.25">
      <c r="A26" s="50"/>
      <c r="B26" s="84" t="s">
        <v>67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</row>
    <row r="27" spans="1:34" x14ac:dyDescent="0.25">
      <c r="A27" s="50"/>
      <c r="B27" s="8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34" x14ac:dyDescent="0.25">
      <c r="A28" s="50"/>
      <c r="B28" s="8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x14ac:dyDescent="0.25">
      <c r="A29" s="50"/>
      <c r="B29" s="8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x14ac:dyDescent="0.25">
      <c r="A30" s="50"/>
      <c r="B30" s="8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spans="1:34" x14ac:dyDescent="0.25">
      <c r="A31" s="50"/>
      <c r="B31" s="5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 x14ac:dyDescent="0.25">
      <c r="A32" s="50" t="s">
        <v>68</v>
      </c>
      <c r="B32" s="52">
        <f>'avance realizado'!D9/100</f>
        <v>5.3329066559999999E-2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x14ac:dyDescent="0.25">
      <c r="A33" s="50" t="s">
        <v>69</v>
      </c>
      <c r="B33" s="52">
        <f>'avance realizado'!D80/100</f>
        <v>4.5648399999999992E-2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44" t="s">
        <v>70</v>
      </c>
    </row>
    <row r="34" spans="1:34" x14ac:dyDescent="0.25">
      <c r="A34" s="50" t="s">
        <v>71</v>
      </c>
      <c r="B34" s="52">
        <f>'avance realizado'!D180/100</f>
        <v>0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spans="1:34" x14ac:dyDescent="0.25">
      <c r="A35" s="50" t="s">
        <v>72</v>
      </c>
      <c r="B35" s="52">
        <f>'avance realizado'!D237/100</f>
        <v>0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1:34" x14ac:dyDescent="0.25">
      <c r="A36" s="50" t="s">
        <v>51</v>
      </c>
      <c r="B36" s="52">
        <f>'avance realizado'!D258/100</f>
        <v>0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spans="1:34" x14ac:dyDescent="0.25">
      <c r="A37" s="50" t="s">
        <v>56</v>
      </c>
      <c r="B37" s="52">
        <f>'avance realizado'!D266/100</f>
        <v>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</row>
    <row r="38" spans="1:34" x14ac:dyDescent="0.25">
      <c r="A38" s="53"/>
      <c r="B38" s="52">
        <f>SUM(B32:B37)</f>
        <v>9.8977466559999991E-2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</row>
    <row r="45" spans="1:34" ht="136.5" customHeight="1" x14ac:dyDescent="0.25">
      <c r="A45" s="50"/>
      <c r="B45" s="83"/>
      <c r="C45" s="83"/>
      <c r="D45" s="83" t="s">
        <v>73</v>
      </c>
      <c r="E45" s="83" t="s">
        <v>74</v>
      </c>
      <c r="F45" s="83" t="s">
        <v>75</v>
      </c>
      <c r="G45" s="83" t="s">
        <v>76</v>
      </c>
      <c r="H45" s="83" t="s">
        <v>51</v>
      </c>
      <c r="I45" s="83"/>
      <c r="J45" s="83" t="s">
        <v>56</v>
      </c>
      <c r="K45" s="83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</row>
    <row r="46" spans="1:34" ht="15" customHeight="1" x14ac:dyDescent="0.25">
      <c r="A46" s="50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</row>
    <row r="47" spans="1:34" ht="15" customHeight="1" x14ac:dyDescent="0.25">
      <c r="A47" s="50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</row>
    <row r="48" spans="1:34" ht="15" customHeight="1" x14ac:dyDescent="0.25">
      <c r="A48" s="50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</row>
    <row r="49" spans="1:11" ht="15" customHeight="1" x14ac:dyDescent="0.25">
      <c r="A49" s="50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 x14ac:dyDescent="0.25">
      <c r="A50" s="50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x14ac:dyDescent="0.25">
      <c r="A51" s="50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x14ac:dyDescent="0.25">
      <c r="A52" s="50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x14ac:dyDescent="0.25">
      <c r="A53" s="50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x14ac:dyDescent="0.25">
      <c r="A54" s="45" t="s">
        <v>6</v>
      </c>
      <c r="B54" s="46" t="s">
        <v>77</v>
      </c>
      <c r="C54" s="54"/>
      <c r="D54" s="54">
        <f>'avance realizado'!C11/100</f>
        <v>0.33329999999999999</v>
      </c>
      <c r="E54" s="54">
        <f>'avance realizado'!C82/100</f>
        <v>0.2</v>
      </c>
      <c r="F54" s="54">
        <f>'avance realizado'!C182/100</f>
        <v>0</v>
      </c>
      <c r="G54" s="54">
        <f>'avance realizado'!C251/100</f>
        <v>0</v>
      </c>
      <c r="H54" s="54"/>
      <c r="I54" s="54"/>
      <c r="J54" s="54">
        <f>'avance realizado'!C268/100</f>
        <v>0</v>
      </c>
      <c r="K54" s="50"/>
    </row>
    <row r="55" spans="1:11" x14ac:dyDescent="0.25">
      <c r="A55" s="45" t="s">
        <v>11</v>
      </c>
      <c r="B55" s="46" t="s">
        <v>78</v>
      </c>
      <c r="C55" s="54"/>
      <c r="D55" s="54">
        <f>'avance realizado'!C15/100</f>
        <v>0.33329999999999999</v>
      </c>
      <c r="E55" s="54">
        <f>'avance realizado'!C89/100</f>
        <v>0.2</v>
      </c>
      <c r="F55" s="54">
        <f>'avance realizado'!C187/100</f>
        <v>0</v>
      </c>
      <c r="G55" s="54">
        <f>'avance realizado'!C239/100</f>
        <v>0</v>
      </c>
      <c r="H55" s="54">
        <f>'avance realizado'!C258/100</f>
        <v>0</v>
      </c>
      <c r="I55" s="54"/>
      <c r="J55" s="54">
        <f>'avance realizado'!C274/100</f>
        <v>0</v>
      </c>
      <c r="K55" s="54"/>
    </row>
    <row r="56" spans="1:11" x14ac:dyDescent="0.25">
      <c r="A56" s="45" t="s">
        <v>12</v>
      </c>
      <c r="B56" s="47"/>
      <c r="C56" s="54"/>
      <c r="D56" s="54">
        <f>'avance realizado'!C20/100</f>
        <v>0.33329999999999999</v>
      </c>
      <c r="E56" s="54">
        <f>'avance realizado'!C96/100</f>
        <v>0.2</v>
      </c>
      <c r="F56" s="54"/>
      <c r="G56" s="54"/>
      <c r="H56" s="54"/>
      <c r="I56" s="54"/>
      <c r="J56" s="54">
        <f>'avance realizado'!C280/100</f>
        <v>0</v>
      </c>
      <c r="K56" s="50"/>
    </row>
    <row r="57" spans="1:11" x14ac:dyDescent="0.25">
      <c r="A57" s="45" t="s">
        <v>13</v>
      </c>
      <c r="B57" s="46" t="s">
        <v>79</v>
      </c>
      <c r="C57" s="54"/>
      <c r="D57" s="54">
        <f>'avance realizado'!C25/100</f>
        <v>0.33329999999999999</v>
      </c>
      <c r="E57" s="54">
        <f>'avance realizado'!C103/100</f>
        <v>0.2</v>
      </c>
      <c r="F57" s="54">
        <f>'avance realizado'!C192/100</f>
        <v>0</v>
      </c>
      <c r="G57" s="54"/>
      <c r="H57" s="54"/>
      <c r="I57" s="54"/>
      <c r="J57" s="54">
        <f>'avance realizado'!C286/100</f>
        <v>0</v>
      </c>
      <c r="K57" s="50"/>
    </row>
    <row r="58" spans="1:11" x14ac:dyDescent="0.25">
      <c r="A58" s="48" t="s">
        <v>14</v>
      </c>
      <c r="B58" s="46" t="s">
        <v>80</v>
      </c>
      <c r="C58" s="54"/>
      <c r="D58" s="54">
        <f>'avance realizado'!C30/100</f>
        <v>0.33329999999999999</v>
      </c>
      <c r="E58" s="54">
        <f>'avance realizado'!C110/100</f>
        <v>0.2</v>
      </c>
      <c r="F58" s="54">
        <f>'avance realizado'!C197/100</f>
        <v>0</v>
      </c>
      <c r="G58" s="54"/>
      <c r="H58" s="54"/>
      <c r="I58" s="54"/>
      <c r="J58" s="54">
        <f>'avance realizado'!C292/100</f>
        <v>0</v>
      </c>
      <c r="K58" s="54"/>
    </row>
    <row r="59" spans="1:11" x14ac:dyDescent="0.25">
      <c r="A59" s="48" t="s">
        <v>15</v>
      </c>
      <c r="B59" s="46"/>
      <c r="C59" s="54"/>
      <c r="D59" s="54">
        <f>'avance realizado'!C35/100</f>
        <v>0.33329999999999999</v>
      </c>
      <c r="E59" s="54">
        <f>'avance realizado'!C117/100</f>
        <v>0.2</v>
      </c>
      <c r="F59" s="54"/>
      <c r="G59" s="54"/>
      <c r="H59" s="54"/>
      <c r="I59" s="54"/>
      <c r="J59" s="54">
        <f>'avance realizado'!C298/100</f>
        <v>0</v>
      </c>
      <c r="K59" s="50"/>
    </row>
    <row r="60" spans="1:11" x14ac:dyDescent="0.25">
      <c r="A60" s="48" t="s">
        <v>81</v>
      </c>
      <c r="B60" s="47"/>
      <c r="C60" s="50"/>
      <c r="D60" s="54">
        <f>'avance realizado'!C40/100</f>
        <v>0.33329999999999999</v>
      </c>
      <c r="E60" s="54">
        <f>'avance realizado'!C124/100</f>
        <v>0.2</v>
      </c>
      <c r="F60" s="50"/>
      <c r="G60" s="50"/>
      <c r="H60" s="50"/>
      <c r="I60" s="54"/>
      <c r="J60" s="54">
        <f>'avance realizado'!C304/100</f>
        <v>0</v>
      </c>
      <c r="K60" s="50"/>
    </row>
    <row r="61" spans="1:11" x14ac:dyDescent="0.25">
      <c r="A61" s="48" t="s">
        <v>17</v>
      </c>
      <c r="B61" s="46" t="s">
        <v>82</v>
      </c>
      <c r="C61" s="50"/>
      <c r="D61" s="54">
        <f>'avance realizado'!C45/100</f>
        <v>0.33329999999999999</v>
      </c>
      <c r="E61" s="54">
        <f>'avance realizado'!C131/100</f>
        <v>0</v>
      </c>
      <c r="F61" s="54">
        <f>'avance realizado'!C232/100</f>
        <v>0</v>
      </c>
      <c r="G61" s="50"/>
      <c r="H61" s="50"/>
      <c r="I61" s="54"/>
      <c r="J61" s="54">
        <f>'avance realizado'!C310/100</f>
        <v>0</v>
      </c>
      <c r="K61" s="50"/>
    </row>
    <row r="62" spans="1:11" x14ac:dyDescent="0.25">
      <c r="A62" s="49" t="s">
        <v>18</v>
      </c>
      <c r="B62" s="47"/>
      <c r="C62" s="50"/>
      <c r="D62" s="54">
        <f>'avance realizado'!C50/100</f>
        <v>0.33329999999999999</v>
      </c>
      <c r="E62" s="54">
        <f>'avance realizado'!C138/100</f>
        <v>0</v>
      </c>
      <c r="F62" s="50"/>
      <c r="G62" s="50"/>
      <c r="H62" s="50"/>
      <c r="I62" s="54"/>
      <c r="J62" s="54">
        <f>'avance realizado'!C316/100</f>
        <v>0</v>
      </c>
      <c r="K62" s="50"/>
    </row>
    <row r="63" spans="1:11" x14ac:dyDescent="0.25">
      <c r="A63" s="49" t="s">
        <v>21</v>
      </c>
      <c r="B63" s="47" t="s">
        <v>83</v>
      </c>
      <c r="C63" s="50"/>
      <c r="D63" s="54">
        <f>'avance realizado'!C65/100</f>
        <v>0.33329999999999999</v>
      </c>
      <c r="E63" s="54">
        <f>'avance realizado'!C159/100</f>
        <v>0</v>
      </c>
      <c r="F63" s="54">
        <f>'avance realizado'!C202/100</f>
        <v>0</v>
      </c>
      <c r="G63" s="50"/>
      <c r="H63" s="50"/>
      <c r="I63" s="54"/>
      <c r="J63" s="54">
        <f>'avance realizado'!C334/100</f>
        <v>0</v>
      </c>
      <c r="K63" s="50"/>
    </row>
    <row r="64" spans="1:11" x14ac:dyDescent="0.25">
      <c r="A64" s="49" t="s">
        <v>20</v>
      </c>
      <c r="B64" s="47" t="s">
        <v>84</v>
      </c>
      <c r="C64" s="50"/>
      <c r="D64" s="54">
        <f>'avance realizado'!C60/100</f>
        <v>0.33329999999999999</v>
      </c>
      <c r="E64" s="54">
        <f>'avance realizado'!C152/100</f>
        <v>0</v>
      </c>
      <c r="F64" s="54">
        <f>'avance realizado'!C212/100</f>
        <v>0</v>
      </c>
      <c r="G64" s="50"/>
      <c r="H64" s="50"/>
      <c r="I64" s="54"/>
      <c r="J64" s="54">
        <f>'avance realizado'!C328/100</f>
        <v>0</v>
      </c>
      <c r="K64" s="50"/>
    </row>
    <row r="65" spans="1:11" x14ac:dyDescent="0.25">
      <c r="A65" s="49" t="s">
        <v>85</v>
      </c>
      <c r="B65" s="47" t="s">
        <v>86</v>
      </c>
      <c r="C65" s="54"/>
      <c r="D65" s="54">
        <f>'avance realizado'!C55/100</f>
        <v>0.33329999999999999</v>
      </c>
      <c r="E65" s="54">
        <f>'avance realizado'!C145/100</f>
        <v>0</v>
      </c>
      <c r="F65" s="54">
        <f>'avance realizado'!C207/100</f>
        <v>0</v>
      </c>
      <c r="G65" s="54">
        <f>'avance realizado'!C247/100</f>
        <v>0</v>
      </c>
      <c r="H65" s="54"/>
      <c r="I65" s="54"/>
      <c r="J65" s="54">
        <f>'avance realizado'!C322/100</f>
        <v>0</v>
      </c>
      <c r="K65" s="54"/>
    </row>
    <row r="66" spans="1:11" x14ac:dyDescent="0.25">
      <c r="A66" s="49" t="s">
        <v>22</v>
      </c>
      <c r="B66" s="47" t="s">
        <v>87</v>
      </c>
      <c r="C66" s="50"/>
      <c r="D66" s="54">
        <f>'avance realizado'!C70/100</f>
        <v>0.33329999999999999</v>
      </c>
      <c r="E66" s="54">
        <f>'avance realizado'!C166/100</f>
        <v>0</v>
      </c>
      <c r="F66" s="54">
        <f>'avance realizado'!C217/100</f>
        <v>0</v>
      </c>
      <c r="G66" s="50"/>
      <c r="H66" s="50"/>
      <c r="I66" s="54"/>
      <c r="J66" s="54">
        <f>'avance realizado'!C340/100</f>
        <v>0</v>
      </c>
      <c r="K66" s="50"/>
    </row>
    <row r="67" spans="1:11" x14ac:dyDescent="0.25">
      <c r="A67" s="49" t="s">
        <v>23</v>
      </c>
      <c r="B67" s="46" t="s">
        <v>88</v>
      </c>
      <c r="C67" s="54"/>
      <c r="D67" s="54">
        <f>'avance realizado'!C75/100</f>
        <v>0.33329999999999999</v>
      </c>
      <c r="E67" s="54">
        <f>'avance realizado'!C173/100</f>
        <v>0</v>
      </c>
      <c r="F67" s="54">
        <f>'avance realizado'!C222/100</f>
        <v>0</v>
      </c>
      <c r="G67" s="54">
        <f>'avance realizado'!C254/100</f>
        <v>0</v>
      </c>
      <c r="H67" s="50"/>
      <c r="I67" s="54"/>
      <c r="J67" s="54">
        <f>'avance realizado'!C346/100</f>
        <v>0</v>
      </c>
      <c r="K67" s="50"/>
    </row>
    <row r="68" spans="1:11" x14ac:dyDescent="0.25">
      <c r="A68" s="49"/>
      <c r="B68" s="47" t="s">
        <v>89</v>
      </c>
      <c r="C68" s="50"/>
      <c r="D68" s="54"/>
      <c r="E68" s="54"/>
      <c r="F68" s="54">
        <f>'avance realizado'!C227/100</f>
        <v>0</v>
      </c>
      <c r="G68" s="50"/>
      <c r="H68" s="50"/>
      <c r="I68" s="50"/>
      <c r="J68" s="50"/>
      <c r="K68" s="50"/>
    </row>
    <row r="183" spans="21:21" x14ac:dyDescent="0.25">
      <c r="U183" s="44" t="s">
        <v>70</v>
      </c>
    </row>
  </sheetData>
  <mergeCells count="13">
    <mergeCell ref="B1:B7"/>
    <mergeCell ref="C1:C7"/>
    <mergeCell ref="K45:K53"/>
    <mergeCell ref="J45:J53"/>
    <mergeCell ref="B26:B30"/>
    <mergeCell ref="B45:B53"/>
    <mergeCell ref="C45:C53"/>
    <mergeCell ref="D45:D53"/>
    <mergeCell ref="E45:E53"/>
    <mergeCell ref="F45:F53"/>
    <mergeCell ref="G45:G53"/>
    <mergeCell ref="H45:H53"/>
    <mergeCell ref="I45:I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591685-4c12-4b45-b4b7-9195eb4c2d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D5419F0DECE94BB30E22EC963926B8" ma:contentTypeVersion="13" ma:contentTypeDescription="Crear nuevo documento." ma:contentTypeScope="" ma:versionID="621914aa6b23f0bee6612469ad4d62ea">
  <xsd:schema xmlns:xsd="http://www.w3.org/2001/XMLSchema" xmlns:xs="http://www.w3.org/2001/XMLSchema" xmlns:p="http://schemas.microsoft.com/office/2006/metadata/properties" xmlns:ns3="40591685-4c12-4b45-b4b7-9195eb4c2d3c" targetNamespace="http://schemas.microsoft.com/office/2006/metadata/properties" ma:root="true" ma:fieldsID="3b15cca426a773d27a1092002a84aaf6" ns3:_="">
    <xsd:import namespace="40591685-4c12-4b45-b4b7-9195eb4c2d3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1685-4c12-4b45-b4b7-9195eb4c2d3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45D6E-7129-4633-AFAE-47E3385AC87F}">
  <ds:schemaRefs>
    <ds:schemaRef ds:uri="http://schemas.microsoft.com/office/2006/metadata/properties"/>
    <ds:schemaRef ds:uri="http://schemas.microsoft.com/office/infopath/2007/PartnerControls"/>
    <ds:schemaRef ds:uri="40591685-4c12-4b45-b4b7-9195eb4c2d3c"/>
  </ds:schemaRefs>
</ds:datastoreItem>
</file>

<file path=customXml/itemProps2.xml><?xml version="1.0" encoding="utf-8"?>
<ds:datastoreItem xmlns:ds="http://schemas.openxmlformats.org/officeDocument/2006/customXml" ds:itemID="{A9AE1531-A6C1-470C-9A9B-D3AC8E00D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329C9-3CA5-4C01-B86A-D27FDE782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91685-4c12-4b45-b4b7-9195eb4c2d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Calculos</vt:lpstr>
      <vt:lpstr>avance esperado</vt:lpstr>
      <vt:lpstr>avance realizado</vt:lpstr>
      <vt:lpstr>gráficos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2026-01-24T06:39:07Z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0x01010043D5419F0DECE94BB30E22EC963926B8</vt:lpwstr>
  </property>
</Properties>
</file>